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traece\Desktop\PLANOS DE NÉGOCIO - PSJ III\PTs PROJETOS FETRAECE\"/>
    </mc:Choice>
  </mc:AlternateContent>
  <bookViews>
    <workbookView xWindow="0" yWindow="0" windowWidth="28800" windowHeight="11745" tabRatio="991"/>
  </bookViews>
  <sheets>
    <sheet name="PT VALE SÃO BENEDITO" sheetId="1" r:id="rId1"/>
    <sheet name="ORÇAMENTO OBRA" sheetId="2" r:id="rId2"/>
  </sheets>
  <definedNames>
    <definedName name="_xlnm.Print_Area" localSheetId="0">'PT VALE SÃO BENEDITO'!$A$1:$N$190</definedName>
    <definedName name="Print_Area_0" localSheetId="0">'PT VALE SÃO BENEDITO'!$A$1:$N$190</definedName>
    <definedName name="Print_Area_0_0" localSheetId="0">'PT VALE SÃO BENEDITO'!$A$1:$N$190</definedName>
    <definedName name="Print_Area_0_0_0" localSheetId="0">'PT VALE SÃO BENEDITO'!$A$1:$N$190</definedName>
    <definedName name="Print_Area_0_0_0_0" localSheetId="0">'PT VALE SÃO BENEDITO'!$A$1:$N$190</definedName>
    <definedName name="Print_Area_0_0_0_0_0" localSheetId="0">'PT VALE SÃO BENEDITO'!$A$1:$N$190</definedName>
    <definedName name="Print_Area_0_0_0_0_0_0" localSheetId="0">'PT VALE SÃO BENEDITO'!$A$1:$N$190</definedName>
  </definedName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" i="1" l="1"/>
  <c r="A8" i="1"/>
  <c r="F7" i="2"/>
  <c r="F5" i="2"/>
  <c r="F11" i="2"/>
  <c r="F13" i="2"/>
  <c r="F9" i="2"/>
  <c r="F17" i="2"/>
  <c r="F18" i="2"/>
  <c r="F20" i="2"/>
  <c r="F21" i="2"/>
  <c r="F22" i="2"/>
  <c r="F23" i="2"/>
  <c r="F24" i="2"/>
  <c r="F26" i="2"/>
  <c r="F27" i="2"/>
  <c r="F28" i="2"/>
  <c r="F29" i="2"/>
  <c r="F30" i="2"/>
  <c r="F32" i="2"/>
  <c r="F15" i="2"/>
  <c r="F35" i="2"/>
  <c r="F38" i="2"/>
  <c r="F34" i="2"/>
  <c r="F42" i="2"/>
  <c r="F43" i="2"/>
  <c r="F44" i="2"/>
  <c r="F46" i="2"/>
  <c r="F47" i="2"/>
  <c r="F40" i="2"/>
  <c r="F50" i="2"/>
  <c r="F49" i="2"/>
  <c r="F54" i="2"/>
  <c r="F55" i="2"/>
  <c r="F57" i="2"/>
  <c r="F58" i="2"/>
  <c r="F52" i="2"/>
  <c r="F62" i="2"/>
  <c r="F63" i="2"/>
  <c r="F64" i="2"/>
  <c r="F66" i="2"/>
  <c r="F67" i="2"/>
  <c r="F69" i="2"/>
  <c r="F60" i="2"/>
  <c r="F73" i="2"/>
  <c r="F74" i="2"/>
  <c r="F76" i="2"/>
  <c r="F77" i="2"/>
  <c r="F79" i="2"/>
  <c r="F71" i="2"/>
  <c r="F83" i="2"/>
  <c r="F84" i="2"/>
  <c r="F85" i="2"/>
  <c r="F86" i="2"/>
  <c r="F87" i="2"/>
  <c r="F88" i="2"/>
  <c r="F90" i="2"/>
  <c r="F81" i="2"/>
  <c r="F94" i="2"/>
  <c r="F95" i="2"/>
  <c r="F96" i="2"/>
  <c r="F97" i="2"/>
  <c r="F98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4" i="2"/>
  <c r="F92" i="2"/>
  <c r="F128" i="2"/>
  <c r="F130" i="2"/>
  <c r="F131" i="2"/>
  <c r="F132" i="2"/>
  <c r="F133" i="2"/>
  <c r="F134" i="2"/>
  <c r="F136" i="2"/>
  <c r="F137" i="2"/>
  <c r="F139" i="2"/>
  <c r="F140" i="2"/>
  <c r="F141" i="2"/>
  <c r="F142" i="2"/>
  <c r="F143" i="2"/>
  <c r="F144" i="2"/>
  <c r="F145" i="2"/>
  <c r="F147" i="2"/>
  <c r="F150" i="2"/>
  <c r="F126" i="2"/>
  <c r="F153" i="2"/>
  <c r="F156" i="2"/>
  <c r="F152" i="2"/>
  <c r="F157" i="2"/>
  <c r="F155" i="2"/>
  <c r="A182" i="1"/>
  <c r="A181" i="1"/>
  <c r="A180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I42" i="1"/>
  <c r="I36" i="1"/>
  <c r="I37" i="1"/>
  <c r="C174" i="1"/>
  <c r="H73" i="1"/>
  <c r="H74" i="1"/>
  <c r="H75" i="1"/>
  <c r="H76" i="1"/>
  <c r="H77" i="1"/>
  <c r="H78" i="1"/>
  <c r="H79" i="1"/>
  <c r="H80" i="1"/>
  <c r="H81" i="1"/>
  <c r="H82" i="1"/>
  <c r="H83" i="1"/>
  <c r="H84" i="1"/>
  <c r="I69" i="1"/>
  <c r="H93" i="1"/>
  <c r="H94" i="1"/>
  <c r="I89" i="1"/>
  <c r="I63" i="1"/>
  <c r="I64" i="1"/>
  <c r="E174" i="1"/>
  <c r="H108" i="1"/>
  <c r="H109" i="1"/>
  <c r="I104" i="1"/>
  <c r="H118" i="1"/>
  <c r="H119" i="1"/>
  <c r="I114" i="1"/>
  <c r="I98" i="1"/>
  <c r="I99" i="1"/>
  <c r="G174" i="1"/>
  <c r="H133" i="1"/>
  <c r="H134" i="1"/>
  <c r="I129" i="1"/>
  <c r="I123" i="1"/>
  <c r="I124" i="1"/>
  <c r="I174" i="1"/>
  <c r="K172" i="1"/>
  <c r="K174" i="1"/>
  <c r="M174" i="1"/>
  <c r="I171" i="1"/>
  <c r="M171" i="1"/>
  <c r="M172" i="1"/>
  <c r="I172" i="1"/>
  <c r="G172" i="1"/>
  <c r="C167" i="1"/>
  <c r="C158" i="1"/>
  <c r="C155" i="1"/>
  <c r="M155" i="1"/>
  <c r="E167" i="1"/>
  <c r="I136" i="1"/>
  <c r="J141" i="1"/>
  <c r="J143" i="1"/>
  <c r="J144" i="1"/>
  <c r="E165" i="1"/>
  <c r="E158" i="1"/>
  <c r="E156" i="1"/>
  <c r="M156" i="1"/>
  <c r="G167" i="1"/>
  <c r="G158" i="1"/>
  <c r="G157" i="1"/>
  <c r="I157" i="1"/>
  <c r="M157" i="1"/>
  <c r="M158" i="1"/>
  <c r="E162" i="1"/>
  <c r="M162" i="1"/>
  <c r="E163" i="1"/>
  <c r="M163" i="1"/>
  <c r="E164" i="1"/>
  <c r="M164" i="1"/>
  <c r="M165" i="1"/>
  <c r="M167" i="1"/>
  <c r="J142" i="1"/>
  <c r="H148" i="1"/>
  <c r="H150" i="1"/>
  <c r="J145" i="1"/>
  <c r="I31" i="1"/>
  <c r="B31" i="1"/>
  <c r="A24" i="1"/>
</calcChain>
</file>

<file path=xl/sharedStrings.xml><?xml version="1.0" encoding="utf-8"?>
<sst xmlns="http://schemas.openxmlformats.org/spreadsheetml/2006/main" count="778" uniqueCount="454">
  <si>
    <t>ASSOCIAÇÃO DOS PRODUTORES DO VALE DO SÃO BENTO</t>
  </si>
  <si>
    <t>CNPJ:  04.865.020/0001-86</t>
  </si>
  <si>
    <t>PLANO DE TRABALHO</t>
  </si>
  <si>
    <t>Nº de termo de Referência:</t>
  </si>
  <si>
    <t>Concedente: Secretaria do Desenvolvimento Agrário (SDA)</t>
  </si>
  <si>
    <t>I – IDENTIFICAÇÃO DO PARCEIRO INTERESSADO</t>
  </si>
  <si>
    <t>Entidade Proponente</t>
  </si>
  <si>
    <t>Endereço</t>
  </si>
  <si>
    <t>Cidade</t>
  </si>
  <si>
    <t>UF</t>
  </si>
  <si>
    <t>CEP</t>
  </si>
  <si>
    <t>DDD/FONE</t>
  </si>
  <si>
    <t>Quixeramobim</t>
  </si>
  <si>
    <t>CE</t>
  </si>
  <si>
    <t>63.830-000</t>
  </si>
  <si>
    <t>Dados Bancários</t>
  </si>
  <si>
    <t>Conta Poupança</t>
  </si>
  <si>
    <t>Banco</t>
  </si>
  <si>
    <t>Agência</t>
  </si>
  <si>
    <t>Praça de Pagamento</t>
  </si>
  <si>
    <t>Nome do Responsável</t>
  </si>
  <si>
    <t>Carteira de Identidade/Órgão Expedidor</t>
  </si>
  <si>
    <t>CPF: 378.832.323-04</t>
  </si>
  <si>
    <t>Deusimar Candido de Oliveira</t>
  </si>
  <si>
    <t>II – IDENTIFICAÇÃO DO PLANO DE TRABALHO</t>
  </si>
  <si>
    <t>Valor:</t>
  </si>
  <si>
    <t>Data do Plano de Trabalho:</t>
  </si>
  <si>
    <t>III – IDENTIFICAÇÃO DO OBJETO A SER EXECUTADO</t>
  </si>
  <si>
    <t>IV – PERÍODO DE EXECUÇÃO</t>
  </si>
  <si>
    <t>Início:</t>
  </si>
  <si>
    <t>Fim:</t>
  </si>
  <si>
    <t>V – METAS/ETAPAS DE EXECUÇÃO</t>
  </si>
  <si>
    <t>Meta</t>
  </si>
  <si>
    <t>Especificação</t>
  </si>
  <si>
    <t>Identificador Físico</t>
  </si>
  <si>
    <t>Valor Total da Etapa R$</t>
  </si>
  <si>
    <t>Período</t>
  </si>
  <si>
    <t>Unidade</t>
  </si>
  <si>
    <t>Quant.</t>
  </si>
  <si>
    <t>Data Inicial</t>
  </si>
  <si>
    <t>Data Final</t>
  </si>
  <si>
    <t>Investimentos em Construção Civil</t>
  </si>
  <si>
    <t>Total da Meta 1</t>
  </si>
  <si>
    <t>Etapas da Meta 1</t>
  </si>
  <si>
    <t>Etapa</t>
  </si>
  <si>
    <t>1.1</t>
  </si>
  <si>
    <t>Contratação de Empresa Especializada em Construção Civil: Construção de Unidade de Beneficiamento de Polpa de Frutas.</t>
  </si>
  <si>
    <t>Gastos Previstos na Etapa 1.1</t>
  </si>
  <si>
    <t>Item</t>
  </si>
  <si>
    <t>Descrição</t>
  </si>
  <si>
    <t>Valor Unitário R$</t>
  </si>
  <si>
    <t>Valor Total R$</t>
  </si>
  <si>
    <t>Natureza da Despesa</t>
  </si>
  <si>
    <t>Desc. da Natureza da Despesa</t>
  </si>
  <si>
    <t>1.1.1</t>
  </si>
  <si>
    <t>Serviços Preliminares</t>
  </si>
  <si>
    <t>Obra</t>
  </si>
  <si>
    <t>1.1.2</t>
  </si>
  <si>
    <t>Movimento de Terra</t>
  </si>
  <si>
    <t>1.1.3</t>
  </si>
  <si>
    <t>Fundações e Estruturas</t>
  </si>
  <si>
    <t>1.1.4</t>
  </si>
  <si>
    <t>Paredes e Painéis</t>
  </si>
  <si>
    <t>1.1.5</t>
  </si>
  <si>
    <t>Esquadrias e Ferragens</t>
  </si>
  <si>
    <t>1.1.6</t>
  </si>
  <si>
    <t>Vidros</t>
  </si>
  <si>
    <t>1.1.7</t>
  </si>
  <si>
    <t>Cobertura</t>
  </si>
  <si>
    <t>1.1.8</t>
  </si>
  <si>
    <t>Revestimentos</t>
  </si>
  <si>
    <t>1.1.9</t>
  </si>
  <si>
    <t>Pintura</t>
  </si>
  <si>
    <t>1.1.10</t>
  </si>
  <si>
    <t>Pisos</t>
  </si>
  <si>
    <t>1.1.11</t>
  </si>
  <si>
    <t xml:space="preserve">Instalações Hidráulicas </t>
  </si>
  <si>
    <t>1.1.12</t>
  </si>
  <si>
    <t>Instalações Elétricas, Telefonia, Lógica, Som e Sistemas de Controle</t>
  </si>
  <si>
    <t>1.1.13</t>
  </si>
  <si>
    <t>Serviços Complementares</t>
  </si>
  <si>
    <t>Total da Etapa 1.1</t>
  </si>
  <si>
    <t>Investimento em Equipamentos</t>
  </si>
  <si>
    <t>Total da Meta 2</t>
  </si>
  <si>
    <t>Etapas da Meta 2</t>
  </si>
  <si>
    <t>2.1</t>
  </si>
  <si>
    <t>Aquisição de Equipamentos e Materiais Permanentes</t>
  </si>
  <si>
    <t>Gastos Previstos na Etapa 2.1</t>
  </si>
  <si>
    <t>2.1.1</t>
  </si>
  <si>
    <t>Freezer com 2 portas com capacidade para 500 Litros</t>
  </si>
  <si>
    <t>Bens</t>
  </si>
  <si>
    <t>2.1.2</t>
  </si>
  <si>
    <t>Mesa de Inox 1,50 x 70 para Manuseio de Frutas</t>
  </si>
  <si>
    <t>2.1.3</t>
  </si>
  <si>
    <t>Liquidificador Industrial Inox 2 Litros de Alta Rotação</t>
  </si>
  <si>
    <t>2.1.4</t>
  </si>
  <si>
    <t>Tanque em Aço Inox para Lavagem de Frutas</t>
  </si>
  <si>
    <t>2.1.5</t>
  </si>
  <si>
    <t>Jato para Lavagem e Limpeza</t>
  </si>
  <si>
    <t>2.1.6</t>
  </si>
  <si>
    <t>Balança com capacidade para 100 Kg</t>
  </si>
  <si>
    <t>2.1.7</t>
  </si>
  <si>
    <t>Despolpadeira capacidade 100Kg/hora</t>
  </si>
  <si>
    <t>2.1.8</t>
  </si>
  <si>
    <t>Dosadora e Seladora Manual 20 cm de polpa de frutas</t>
  </si>
  <si>
    <t>2.1.9</t>
  </si>
  <si>
    <t>Caminhão Baú Refrigerado</t>
  </si>
  <si>
    <t>2.1.10</t>
  </si>
  <si>
    <t>Kit de Escritório com Ar Condicionado</t>
  </si>
  <si>
    <t>2.1.11</t>
  </si>
  <si>
    <t>Utensílios Diversos</t>
  </si>
  <si>
    <t>Total da Etapa 2.1</t>
  </si>
  <si>
    <t>2.2</t>
  </si>
  <si>
    <t>Aquisição de Kit de Energia Fotovoltaica</t>
  </si>
  <si>
    <t>Gastos Previstos na Etapa 2.2</t>
  </si>
  <si>
    <t>2.2.1</t>
  </si>
  <si>
    <t>Central Fotovoltaica geradora de Energia solar com painéis solares, inversor quadro elétrico, cabos, conectores e estruturas de fixação.</t>
  </si>
  <si>
    <t>Total da Etapa 2.2</t>
  </si>
  <si>
    <t>Assistência Técnica e Capacitações</t>
  </si>
  <si>
    <t>Total da Meta 3</t>
  </si>
  <si>
    <t>Etapas da Meta 3</t>
  </si>
  <si>
    <t>3.1</t>
  </si>
  <si>
    <t>Assessoria Técnica e Acompanhamento na Execução do Projeto</t>
  </si>
  <si>
    <t>Gastos Previstos na Etapa 3.1</t>
  </si>
  <si>
    <t>3.1.1</t>
  </si>
  <si>
    <t>Contratação de Empresa/ Consultor de Nível Superior para apoio técnico do Grupo de Produtores na Recepção e Adequação dos produtos para Beneficiamento, Beneficiamento dos Produtos e Aspectos Gerenciais de Comercialização</t>
  </si>
  <si>
    <t>Serviço</t>
  </si>
  <si>
    <t>Total da Etapa 3.1</t>
  </si>
  <si>
    <t>3.2</t>
  </si>
  <si>
    <t>Realização de Treinamentos e Capacitações em Gestão e Processos de Produção</t>
  </si>
  <si>
    <t>Gastos Previstos na Etapa 3.2</t>
  </si>
  <si>
    <t>3.2.1</t>
  </si>
  <si>
    <t>Contrapartida de Bens e Serviços</t>
  </si>
  <si>
    <t>Total da Meta 4</t>
  </si>
  <si>
    <t>Etapas da Meta 4</t>
  </si>
  <si>
    <t>4.1</t>
  </si>
  <si>
    <t>Inventário de bens preexistentes e Serviços a serem executados  durante a  implantação do projeto.</t>
  </si>
  <si>
    <t>Gastos Previstos na Etapa 4.1</t>
  </si>
  <si>
    <t>4.1.1</t>
  </si>
  <si>
    <t>Terreno para Construção da Unidade de Beneficiamento de Frutas</t>
  </si>
  <si>
    <t>Total da Etapa 4.1</t>
  </si>
  <si>
    <t>Valor Global do Plano de Trabalho</t>
  </si>
  <si>
    <t>VI – PLANO DE APLICAÇÃO DOS RECURSOS FINANCEIROS</t>
  </si>
  <si>
    <t>Valores:</t>
  </si>
  <si>
    <t>%</t>
  </si>
  <si>
    <t>Valor (R$)</t>
  </si>
  <si>
    <t>Valor Total:</t>
  </si>
  <si>
    <t>Valor do Repasse:</t>
  </si>
  <si>
    <t>Valor da Contrapartida</t>
  </si>
  <si>
    <t>Valor Contrapartida Financeiro:</t>
  </si>
  <si>
    <t>Valor Contrapartida em Bens e Serviços:</t>
  </si>
  <si>
    <t>Cronograma de Repasse</t>
  </si>
  <si>
    <t>Ano</t>
  </si>
  <si>
    <t>Total</t>
  </si>
  <si>
    <t>VII – CRONOGRAMA DE DESEMBOLSO</t>
  </si>
  <si>
    <t>Repasse</t>
  </si>
  <si>
    <t>Meta 1</t>
  </si>
  <si>
    <t>Meta 2</t>
  </si>
  <si>
    <t>Meta 3</t>
  </si>
  <si>
    <t>Meta 4</t>
  </si>
  <si>
    <t>Meta 5</t>
  </si>
  <si>
    <t>Soma</t>
  </si>
  <si>
    <t>SUB-TOTAL</t>
  </si>
  <si>
    <t>COMPROVAÇÃO DE CONTRAPARTIDA FINANCEIRA</t>
  </si>
  <si>
    <t>Contrapartida Financeira</t>
  </si>
  <si>
    <t>TOTAL</t>
  </si>
  <si>
    <t>COMPROVAÇÃO DE CONTRAPARTIDA EM BENS E SERVIÇOS</t>
  </si>
  <si>
    <t>Contrapartida em Bens e Serviços</t>
  </si>
  <si>
    <t>VALOR GLOBAL DO PLANO DE TRABALHO</t>
  </si>
  <si>
    <t>VIII – ASSINATURA DO PROPONENTE</t>
  </si>
  <si>
    <t>Fortaleza, ______de ___________________2017</t>
  </si>
  <si>
    <t>__________________________________________</t>
  </si>
  <si>
    <t>IX – ASSINATURA DO CONCEDENTE</t>
  </si>
  <si>
    <t>Francisco José Teixeira</t>
  </si>
  <si>
    <t>Secretário do Desenvolvimento Agrário</t>
  </si>
  <si>
    <t>ASSOCIAÇÃO DOS PRODUTORES DO VALE DO SÃO BENTO – QUIXERAMOBIM</t>
  </si>
  <si>
    <t>Obra:</t>
  </si>
  <si>
    <t>Construção de Agroindústria de Frutas</t>
  </si>
  <si>
    <t>ITEM</t>
  </si>
  <si>
    <t>DESCRIÇÃO</t>
  </si>
  <si>
    <t>UNIDADE</t>
  </si>
  <si>
    <t>QUANTIDADE</t>
  </si>
  <si>
    <t>VALOR UNITÁRIO</t>
  </si>
  <si>
    <t>1.0</t>
  </si>
  <si>
    <t>SERVIÇOS PRELIMINARES</t>
  </si>
  <si>
    <t>LOCAÇÃO DA OBRA</t>
  </si>
  <si>
    <t>EXECUÇÃO DE GABARITO</t>
  </si>
  <si>
    <t>M²</t>
  </si>
  <si>
    <t>2.0</t>
  </si>
  <si>
    <t>MOVIMENTO DE TERRA</t>
  </si>
  <si>
    <t>ESCAVAÇÕES EM CAMPO ABERTO</t>
  </si>
  <si>
    <t>ESCAVAÇÃO CAMPO ABERTO MANUAL EM TERRA ATÉ 2 M</t>
  </si>
  <si>
    <t>M³</t>
  </si>
  <si>
    <t>ATERRO, REATERRO E COMPACTAÇÃO</t>
  </si>
  <si>
    <t>REATERRO C/ COMPACTAÇÃO MANUAL /MATERIAL DA VALA</t>
  </si>
  <si>
    <t>3.0</t>
  </si>
  <si>
    <t>FUNDAÇÕES E ESTRUTURAS</t>
  </si>
  <si>
    <t>EMBASAMENTO E BALDRAMES</t>
  </si>
  <si>
    <t>ALVENARIA DE EMBASAMENTO DE PEDRA ARGAMASSA</t>
  </si>
  <si>
    <t>3.1.2</t>
  </si>
  <si>
    <t>ANEL DE IMPERMEABILIZAÇÃO C/ ARMAÇÃO DE FERRO</t>
  </si>
  <si>
    <t>PILAR DE CONCRETO 40X12 CM</t>
  </si>
  <si>
    <t>LANÇAMENTO E APLICAÇÃO DE CONCRETO S/ ELEVAÇÃO</t>
  </si>
  <si>
    <t>3.2.2</t>
  </si>
  <si>
    <t>CONCRETO P/ VIBRAR FCK 20 Mpa C/ AGREGADO ADQUIRIDO</t>
  </si>
  <si>
    <t>3.2.3</t>
  </si>
  <si>
    <t>FORMA DE TÁBUAS DE 1º DE 3A P/ FUNDAÇÕES UTIL 5X</t>
  </si>
  <si>
    <t>3.2.4</t>
  </si>
  <si>
    <t>ARMADURA CA-50A MEDIA D=6,3 A 10,0 MM</t>
  </si>
  <si>
    <t>KG</t>
  </si>
  <si>
    <t>3.2.5</t>
  </si>
  <si>
    <t>ARMADURA CA-50A MEDIA D=6,3 A 10,0 MM A CA-60 FINA D=3,40 A 6,40mm</t>
  </si>
  <si>
    <t>3.3</t>
  </si>
  <si>
    <t>CINTA DE CONCRETO 20X15CM</t>
  </si>
  <si>
    <t>3.3.1</t>
  </si>
  <si>
    <t>3.3.2</t>
  </si>
  <si>
    <t>3.3.3</t>
  </si>
  <si>
    <t>3.3.4</t>
  </si>
  <si>
    <t>ARMADURA CA-50A MEDIA D=6,3 A 10,0 MM GROSSA D=12,5 A 25,0 mm</t>
  </si>
  <si>
    <t>3.3.5</t>
  </si>
  <si>
    <t>ARMADURA CA-60 FINA D=3,4 A 6,40 MM</t>
  </si>
  <si>
    <t>3.4</t>
  </si>
  <si>
    <t>ELEMENTOS DE CONCRETO PRÉ FABRICADO</t>
  </si>
  <si>
    <t>3.4.1</t>
  </si>
  <si>
    <t>LAJE  PRÉ FABRICADA P/ FORRO - VÃO DE 3.01 A 4M</t>
  </si>
  <si>
    <t>4.0</t>
  </si>
  <si>
    <t>PAREDES E PAINÉIS</t>
  </si>
  <si>
    <t>ALVENARIA DE ELEVAÇÃO</t>
  </si>
  <si>
    <t>ALVENARIA DE TIJOLO CERÂMICO FURADO C/ ARGAMASSA</t>
  </si>
  <si>
    <t>4.2</t>
  </si>
  <si>
    <t>VERGAS E CHAPIM</t>
  </si>
  <si>
    <t>4.2.1</t>
  </si>
  <si>
    <t>VERGA RETA DE CONCRETO ARMADO</t>
  </si>
  <si>
    <t>5.0</t>
  </si>
  <si>
    <t>ESQUADRIAS E FERRAGENS</t>
  </si>
  <si>
    <t>5.1</t>
  </si>
  <si>
    <t>ESQUADRIAS DE MADEIRA</t>
  </si>
  <si>
    <t>5.1.1</t>
  </si>
  <si>
    <t>PORTA PARANÁ 0,8X2,1M COMPLETA</t>
  </si>
  <si>
    <t>UNID</t>
  </si>
  <si>
    <t>5.1.2</t>
  </si>
  <si>
    <t>PORTA EXTERNA DE CEDRO LISA COMPLETA 2 FOLHAS 2X2,1M</t>
  </si>
  <si>
    <t>5.1.3</t>
  </si>
  <si>
    <t>PORTA INTERNA DE CEDRO LISA COMPLETA 2 FOLHAS 1,4X2,1M</t>
  </si>
  <si>
    <t>5.2</t>
  </si>
  <si>
    <t>ESQUADRIAS METÁLICAS</t>
  </si>
  <si>
    <t>5.2.1</t>
  </si>
  <si>
    <t>JANELA DE FERRO TIPO CAIXILHO BASCULANTE OU FIXI ANTE 0,6 X 0,6M</t>
  </si>
  <si>
    <t>5.2.2</t>
  </si>
  <si>
    <t>JANELA EM ALUMÍNIO ANODIZADO DE CORRER COM BAMDEIROLA</t>
  </si>
  <si>
    <t>6.0</t>
  </si>
  <si>
    <t>VIDROS</t>
  </si>
  <si>
    <t>6.1</t>
  </si>
  <si>
    <t xml:space="preserve">VIDRO COMUM EM CAIXILHO C/ MASSA ESP=4mm COLOCADO </t>
  </si>
  <si>
    <t>7.0</t>
  </si>
  <si>
    <t>COBERTURA</t>
  </si>
  <si>
    <t>7.1</t>
  </si>
  <si>
    <t>ESTRUTURA DE MADEIRA</t>
  </si>
  <si>
    <t>7.1.1</t>
  </si>
  <si>
    <t>ESTRUTURA DE MADEIRA P/ TELHA CERÂMICA</t>
  </si>
  <si>
    <t>7.1.2</t>
  </si>
  <si>
    <t>MADEIRAMENTO P/ TELHA (RIPA, CAIBRO E LINHA)</t>
  </si>
  <si>
    <t>7.2</t>
  </si>
  <si>
    <t>TELHAS</t>
  </si>
  <si>
    <t>7.2.1</t>
  </si>
  <si>
    <t>CUMEEIRA TELHA CERÂMICA EMBOCADA</t>
  </si>
  <si>
    <t>M</t>
  </si>
  <si>
    <t>7.2.2</t>
  </si>
  <si>
    <t>TELHA CERÂMICA</t>
  </si>
  <si>
    <t>8.0</t>
  </si>
  <si>
    <t>REVESTIMENTOS</t>
  </si>
  <si>
    <t>8.1</t>
  </si>
  <si>
    <t>ARGAMASSAS P/ PAREDES INTERNAS E EXTERNAS</t>
  </si>
  <si>
    <t>8.1.1</t>
  </si>
  <si>
    <t>CHAPISCO C/ ARGAMASSA DE CIMENTO E AREIA S/ PENEIRAR</t>
  </si>
  <si>
    <t>8.1.2</t>
  </si>
  <si>
    <t>EMBOÇO C/ ARGAMASSA DE CAL HIDRATADA E AREIA S/ PENEIRAR</t>
  </si>
  <si>
    <t>8.1.3</t>
  </si>
  <si>
    <t>REBOCO C/ ARGAMASSA DE CIMENTO E AREIA S/ PENEIRAR</t>
  </si>
  <si>
    <t>8.2</t>
  </si>
  <si>
    <t>ACABAMENTOS DE PAREDES INTERNAS E EXTERNAS</t>
  </si>
  <si>
    <t>8.2.1</t>
  </si>
  <si>
    <t>CERÂMICA ESMALTADA C/ ARGAMASSA PRÉ FABRICADA 10X10cm</t>
  </si>
  <si>
    <t>8.2.2</t>
  </si>
  <si>
    <t>REJUNTAMENTO C/ ARGAMASSA PRÉ FABRICADA EM CERÂMICA</t>
  </si>
  <si>
    <t>ACABAMENTOS PARA TETOS</t>
  </si>
  <si>
    <t>8.2.3</t>
  </si>
  <si>
    <t>FORRO PVC - LAMBRI -FORNECIMENTO E MONTAGEM</t>
  </si>
  <si>
    <t>9.0</t>
  </si>
  <si>
    <t>PINTURA</t>
  </si>
  <si>
    <t>9.1</t>
  </si>
  <si>
    <t>PAREDES E FORROS</t>
  </si>
  <si>
    <t>9.1.1</t>
  </si>
  <si>
    <t>EMASSAMENTO DE PAREDES INTERNAS E EXTERNAS 2 DEMÃO C/ MASSA</t>
  </si>
  <si>
    <t>9.1.2</t>
  </si>
  <si>
    <t>LATEX DUAS DEMÃOS EM PAREDE EXTERNAS S/ MASSA</t>
  </si>
  <si>
    <t>9.2</t>
  </si>
  <si>
    <t>9.2.1</t>
  </si>
  <si>
    <t>EMASSAMENTO DE ESQUADRIAS DE MADEIRA P/ TINTA ÓLEO 2 DEMÃOS</t>
  </si>
  <si>
    <t>9.2.2</t>
  </si>
  <si>
    <t>ESMALTE DUAS DEMÃOS EM ESQUADRIAS DE MADEIRA</t>
  </si>
  <si>
    <t>9.3</t>
  </si>
  <si>
    <t>SUPERFÍCIES METÁLICAS</t>
  </si>
  <si>
    <t>9.3.1</t>
  </si>
  <si>
    <t>ESMALTE DUAS DEMÃOS EM ESQUADRIAS DE MADEIRA DE FERRO</t>
  </si>
  <si>
    <t>10.0</t>
  </si>
  <si>
    <t>PISOS</t>
  </si>
  <si>
    <t>10.1</t>
  </si>
  <si>
    <t xml:space="preserve">PISOS INTERNOS </t>
  </si>
  <si>
    <t>10.1.1</t>
  </si>
  <si>
    <t>LASTRO DE CONCRETO REGULARIZADO ESP=5 CM</t>
  </si>
  <si>
    <t>10.1.2</t>
  </si>
  <si>
    <t>REGULARIZAÇÃO DE BASE C/ ARGAMASSA CIMENTO E AREIA S/ PENEIRAR</t>
  </si>
  <si>
    <t>10.1.3</t>
  </si>
  <si>
    <t>CERÂMICA ESMALTADA C/ ARGAMASSA PRÉ FABRICADA 10X10cm DA ATÉ 30X30CM</t>
  </si>
  <si>
    <t>10.1.4</t>
  </si>
  <si>
    <t>10.1.5</t>
  </si>
  <si>
    <t>SOLEIRA DE GRANITO  L=15CM</t>
  </si>
  <si>
    <t>10.1.6</t>
  </si>
  <si>
    <t>PEITORIL DE GRANITO L=15CM</t>
  </si>
  <si>
    <t>10.2</t>
  </si>
  <si>
    <t>PISOS EXTERNOS</t>
  </si>
  <si>
    <t>10.2.1</t>
  </si>
  <si>
    <t>CALÇADA DE PROTEÇÃO EM CIMENTO C/ BASE DE CONCRETO L=0,5m</t>
  </si>
  <si>
    <t>11.0</t>
  </si>
  <si>
    <t>INSTALAÇÕES HIDRÁULICAS</t>
  </si>
  <si>
    <t>11.1</t>
  </si>
  <si>
    <t>LOUÇAS, METAIS E ACESSÓRIOS</t>
  </si>
  <si>
    <t>11.1.1</t>
  </si>
  <si>
    <t>BACIA DE LOUÇA BRANCA C/ CAIXA ACOPLADA , ENTRADA HORIZONTAL</t>
  </si>
  <si>
    <t>11.1.2</t>
  </si>
  <si>
    <t>CHUVEIRO PLÁSTICO INSTALADO</t>
  </si>
  <si>
    <t>11.1.3</t>
  </si>
  <si>
    <t>LAVATÓRIO DE LOUÇA BRANCA S/ COLUNA C/ TORNEIRA DE METAL</t>
  </si>
  <si>
    <t>11.1.4</t>
  </si>
  <si>
    <t>ENGATE PLÁSTICO (INSTALADO)</t>
  </si>
  <si>
    <t>11.1.5</t>
  </si>
  <si>
    <t>REGISTRO DE PRESSÃO D=20mm (3/4")</t>
  </si>
  <si>
    <t>11.1.6</t>
  </si>
  <si>
    <t>RALO SECO PVC RÍGIDO</t>
  </si>
  <si>
    <t>11.1.7</t>
  </si>
  <si>
    <t>SABONETEIRA DE LOUÇA BRANCA (7,5 X 1,5)cm</t>
  </si>
  <si>
    <t>11.1.8</t>
  </si>
  <si>
    <t xml:space="preserve">PIA DE AÇO INOX C/ DUAS CUBAS E ACESSÓRIOS </t>
  </si>
  <si>
    <t>11.2</t>
  </si>
  <si>
    <t>POÇOS E CAIXAS</t>
  </si>
  <si>
    <t>11.2.1</t>
  </si>
  <si>
    <t xml:space="preserve">CAIXA DE GORDURA  SABÃO EM ALVENARIA </t>
  </si>
  <si>
    <t>11.2.2</t>
  </si>
  <si>
    <t>CAIXA SIFONADA EM PVC 185X150X75MM C/ GRELHA CROMADA</t>
  </si>
  <si>
    <t>11.2.3</t>
  </si>
  <si>
    <t>CAIXA D'ÁGUA EM FYBERGLASS -CAP=1000L</t>
  </si>
  <si>
    <t>11.2.4</t>
  </si>
  <si>
    <t>CAIXA DE INSPEÇÃO EM ALVENARIA P/ LIGAÇÃO CONDOMINIAL</t>
  </si>
  <si>
    <t>11.3</t>
  </si>
  <si>
    <t>TUBOS E CONEXÕES DE PVC</t>
  </si>
  <si>
    <t>11.3.1</t>
  </si>
  <si>
    <t>ADAPTADOR PVC P/ REGISTRO 50mm 1 1/2"</t>
  </si>
  <si>
    <t>11.3.2</t>
  </si>
  <si>
    <t xml:space="preserve">TÉ PVC SOLD. MARROM D=50mm 1 1/2" </t>
  </si>
  <si>
    <t>11.3.3</t>
  </si>
  <si>
    <t xml:space="preserve">TÉ PVC SOLD. MARROM D=50mm 1 1/2" M D=40mm 1 1/4" </t>
  </si>
  <si>
    <t>11.3.4</t>
  </si>
  <si>
    <t xml:space="preserve">TÉ PVC SOLD. MARROM D=50mm 1 1/2" M D=32mm 1" </t>
  </si>
  <si>
    <t>11.3.5</t>
  </si>
  <si>
    <t xml:space="preserve">JOELHO OU CURVA PVC ROSC VC ROSC. D= 1 1 /4"(40mm) </t>
  </si>
  <si>
    <t>11.3.6</t>
  </si>
  <si>
    <t>JOELHO OU CURVA PVC ROSC VC ROSC. D= 1 1 /4"(40mm) D=1 1/2" (50mm)</t>
  </si>
  <si>
    <t>11.3.7</t>
  </si>
  <si>
    <t>JOELHO OU CURVA PVC ROSC VC ROSC. D= 1 1 /4"(40mm) D=1 " (32mm)</t>
  </si>
  <si>
    <t>11.3.8</t>
  </si>
  <si>
    <t>TUBO PVC SOLD. MARROM 50 mm (1 1/2")</t>
  </si>
  <si>
    <t>11.3.9</t>
  </si>
  <si>
    <t>TUBO PVC SOLD. MARROM 50 mm (1 1/2") RROM 40 mm (1 1/4")</t>
  </si>
  <si>
    <t>11.3.10</t>
  </si>
  <si>
    <t xml:space="preserve">TUBO PVC SOLD. MARROM 50 mm (1 1/2") RROM 32mm 1" </t>
  </si>
  <si>
    <t>11.3.11</t>
  </si>
  <si>
    <t>TUBO PVC BRANCO P/ ESGOTO D=150mm  (4")</t>
  </si>
  <si>
    <t>11.3.12</t>
  </si>
  <si>
    <t>TUBO PVC BRANCO P/ ESGOTO D=150mm  (4") D=50mm (2")</t>
  </si>
  <si>
    <t>11.3.13</t>
  </si>
  <si>
    <t>TUBO PVC BRANCO P/ ESGOTO D=150mm  (4") D=40 mm( 1 1/2")</t>
  </si>
  <si>
    <t>11.3.14</t>
  </si>
  <si>
    <t>REGISTRO DE GAVETA BRUTO D=50mm (2")</t>
  </si>
  <si>
    <t>11.3.15</t>
  </si>
  <si>
    <t>REGISTRO DE GAVETA BRUTO D=50mm (2") DE PRESSÃO C/ CANOPLA CROMADO D=20mm</t>
  </si>
  <si>
    <t>11.4</t>
  </si>
  <si>
    <t>OUTROS ELEMENTOS</t>
  </si>
  <si>
    <t>11.4.1</t>
  </si>
  <si>
    <t>FOSSA SÉPTICA E SUMIDOURO EM ALVENARIA</t>
  </si>
  <si>
    <t>12.0</t>
  </si>
  <si>
    <t>INST. ELÉTRICAS , TELEFONIA, LÓGICA, SOM E CONTROLE</t>
  </si>
  <si>
    <t>12.1</t>
  </si>
  <si>
    <t>LUMINÁRIAS INTERNAS, EXTERNAS E ACESSÓRIOS</t>
  </si>
  <si>
    <t>12.1.1</t>
  </si>
  <si>
    <t>LUMINÁRIA TIPO GLOBO PLÁSTICO C/ LÂMPADA INCAN.</t>
  </si>
  <si>
    <t>12.2</t>
  </si>
  <si>
    <t>TOMADAS, INTERRUPTORES E ESPELHOS</t>
  </si>
  <si>
    <t>12.2.1</t>
  </si>
  <si>
    <t>TOMADA COMPLETA P/ COMPUTADOR</t>
  </si>
  <si>
    <t>12.2.2</t>
  </si>
  <si>
    <t>TOMADA DOIS POLOS MAIS TERRA 20A 250V</t>
  </si>
  <si>
    <t>12.2.3</t>
  </si>
  <si>
    <t>INTERRUPTOR C/ UMA TECLA SIMPLES 10A 250V</t>
  </si>
  <si>
    <t>12.2.4</t>
  </si>
  <si>
    <t>INTERRUPTOR C/ UMA TECLA SIMPLES 10A 250V TOR DUAS TECLAS PARALELO 10A 250V</t>
  </si>
  <si>
    <t>12.2.5</t>
  </si>
  <si>
    <t>TOMADA P/ TELEFONE 4 POLOS PADRÃO</t>
  </si>
  <si>
    <t>12.3</t>
  </si>
  <si>
    <t>QUADRO C/ CAIXAS</t>
  </si>
  <si>
    <t>12.3.1</t>
  </si>
  <si>
    <t>QUADRO DE DISTRIBUIÇÃO , PADRÃO TELEBRÁS</t>
  </si>
  <si>
    <t>12.3.2</t>
  </si>
  <si>
    <t>QUADRO DE DISTRIBUIÇÃO DE LUZ EMBUTIR-12 DIVISÕES</t>
  </si>
  <si>
    <t>12.4</t>
  </si>
  <si>
    <t>FIOS , CABOS E ACESSÓRIOS</t>
  </si>
  <si>
    <t>12.4.1</t>
  </si>
  <si>
    <t>DISJUNTOR BIPOLAR EM QUADRO DE DISTRIBUIÇÃO 20A</t>
  </si>
  <si>
    <t>12.4.2</t>
  </si>
  <si>
    <t>DISJUNTOR BIPOLAR EM QUADRO DE DISTRIBUIÇÃO 18A</t>
  </si>
  <si>
    <t>12.4.3</t>
  </si>
  <si>
    <t>CABO EM PVC 1000V 2mm²</t>
  </si>
  <si>
    <t>12.4.4</t>
  </si>
  <si>
    <t>CABO EM PVC 1000V 4mm²</t>
  </si>
  <si>
    <t>12.4.5</t>
  </si>
  <si>
    <t>CABO EM PVC 1000V 2,5mm²</t>
  </si>
  <si>
    <t>12.4.6</t>
  </si>
  <si>
    <t>ELETRODO PVC ROSC. INCL. CONEXÕES D=20mm (1/2")</t>
  </si>
  <si>
    <t>12.4.7</t>
  </si>
  <si>
    <t>ELETRODO PVC ROSC. INCL. CONEXÕES D=32mm (1")</t>
  </si>
  <si>
    <t>12.5</t>
  </si>
  <si>
    <t>POSTES P/ ENERGIA E COMUNICAÇÃO</t>
  </si>
  <si>
    <t>12.5.1</t>
  </si>
  <si>
    <t>POSTES P/ EDIFICAÇÕES POTÊNCIA INSTAL.DE 5 À 10KW</t>
  </si>
  <si>
    <t>12.6</t>
  </si>
  <si>
    <t>12.6.1</t>
  </si>
  <si>
    <t>ATERRAMENTO COMPLETO C/ HASTE COPPERWELD 10KW</t>
  </si>
  <si>
    <t>13.0</t>
  </si>
  <si>
    <t>SERVIÇOS COMPLEMENTARES</t>
  </si>
  <si>
    <t>13.1</t>
  </si>
  <si>
    <t>LIMPEZA GERAL</t>
  </si>
  <si>
    <t>TOTAL SEM BDI</t>
  </si>
  <si>
    <t>13.2</t>
  </si>
  <si>
    <t>SERVIÇOS DE ENGENHARIA</t>
  </si>
  <si>
    <t>TOTAL GERAL</t>
  </si>
  <si>
    <t>SITIO FORQUILHA, S/N, DISTRITO DE MANITUBA, ZONA RUAL</t>
  </si>
  <si>
    <t>Caixa Econômica Federal</t>
  </si>
  <si>
    <t>20090294950/ SSPCE</t>
  </si>
  <si>
    <t>SITIO FORQUILHA, S/N</t>
  </si>
  <si>
    <t>REGISTRO Nº</t>
  </si>
  <si>
    <t>PT Nº 097194/2017</t>
  </si>
  <si>
    <r>
      <t xml:space="preserve">Objeto: </t>
    </r>
    <r>
      <rPr>
        <sz val="12"/>
        <color rgb="FF000000"/>
        <rFont val="Arial"/>
        <family val="2"/>
        <charset val="1"/>
      </rPr>
      <t>Investimento em Obra, Equipamentos e Serviços para fortalecer a atividade da Agricultura Familiar através da Produção e Beneficiamento de Frutas conforme descrito no Plano de Trabalho</t>
    </r>
  </si>
  <si>
    <r>
      <t>Público Alvo:</t>
    </r>
    <r>
      <rPr>
        <sz val="11"/>
        <color rgb="FF000000"/>
        <rFont val="Arial"/>
        <family val="2"/>
        <charset val="1"/>
      </rPr>
      <t xml:space="preserve"> O projeto proposto beneficiará com os investimentos o grupo de 43 agricultores familiares e suas famílias.</t>
    </r>
  </si>
  <si>
    <r>
      <t>Contratação de Empresa/ Consultor de Nível Superior para a realização de capacitações voltadas para a Gestão de Negócios (Técnicas de Gestão e Comercialização), Processamento de Frutas e Segurança Alimentar (</t>
    </r>
    <r>
      <rPr>
        <sz val="11"/>
        <color rgb="FF000000"/>
        <rFont val="Arial"/>
        <family val="2"/>
        <charset val="1"/>
      </rPr>
      <t>boas práticas nos processos de manipulação e produção de alimentos seguros)</t>
    </r>
    <r>
      <rPr>
        <sz val="11"/>
        <rFont val="Arial"/>
        <family val="2"/>
        <charset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</si>
</sst>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;[Red]&quot;-R$ &quot;#,##0.00"/>
    <numFmt numFmtId="165" formatCode="d/m/yyyy"/>
    <numFmt numFmtId="166" formatCode="* #,##0.00\ ;\-* #,##0.00\ ;* \-#\ ;@\ "/>
  </numFmts>
  <fonts count="16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0E0E0"/>
        <bgColor rgb="FFD9D9D9"/>
      </patternFill>
    </fill>
    <fill>
      <patternFill patternType="solid">
        <fgColor rgb="FFC5E0B3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E0E0E0"/>
      </patternFill>
    </fill>
    <fill>
      <patternFill patternType="solid">
        <fgColor rgb="FFCCCCCC"/>
        <bgColor rgb="FFD9D9D9"/>
      </patternFill>
    </fill>
    <fill>
      <patternFill patternType="solid">
        <fgColor rgb="FF999999"/>
        <bgColor rgb="FF7F7F7F"/>
      </patternFill>
    </fill>
    <fill>
      <patternFill patternType="solid">
        <fgColor rgb="FF7F7F7F"/>
        <bgColor rgb="FF666699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3" fillId="0" borderId="0" applyBorder="0" applyProtection="0"/>
    <xf numFmtId="0" fontId="12" fillId="0" borderId="0" applyBorder="0" applyProtection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4" fontId="10" fillId="7" borderId="4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vertical="center"/>
    </xf>
    <xf numFmtId="0" fontId="0" fillId="7" borderId="4" xfId="0" applyFill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4" fontId="0" fillId="0" borderId="4" xfId="0" applyNumberFormat="1" applyBorder="1" applyAlignment="1">
      <alignment horizontal="center" vertical="center"/>
    </xf>
    <xf numFmtId="0" fontId="9" fillId="7" borderId="4" xfId="0" applyFont="1" applyFill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left"/>
    </xf>
    <xf numFmtId="0" fontId="9" fillId="7" borderId="4" xfId="0" applyFont="1" applyFill="1" applyBorder="1"/>
    <xf numFmtId="0" fontId="11" fillId="0" borderId="4" xfId="2" applyFont="1" applyBorder="1" applyAlignment="1" applyProtection="1">
      <alignment horizontal="center"/>
    </xf>
    <xf numFmtId="0" fontId="0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0" fontId="0" fillId="8" borderId="4" xfId="0" applyFill="1" applyBorder="1" applyAlignment="1">
      <alignment horizontal="left"/>
    </xf>
    <xf numFmtId="0" fontId="9" fillId="8" borderId="4" xfId="0" applyFont="1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4" fontId="10" fillId="8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0" fillId="7" borderId="4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5" borderId="6" xfId="1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1" fillId="0" borderId="6" xfId="1" applyNumberFormat="1" applyFont="1" applyBorder="1" applyAlignment="1" applyProtection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2" fillId="5" borderId="6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164" fontId="2" fillId="5" borderId="6" xfId="0" applyNumberFormat="1" applyFont="1" applyFill="1" applyBorder="1" applyAlignment="1">
      <alignment horizontal="right" vertical="center" wrapText="1"/>
    </xf>
    <xf numFmtId="164" fontId="2" fillId="5" borderId="10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4" fontId="2" fillId="6" borderId="6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justify" vertical="center" wrapText="1"/>
    </xf>
    <xf numFmtId="166" fontId="1" fillId="0" borderId="5" xfId="1" applyFont="1" applyBorder="1" applyAlignment="1" applyProtection="1">
      <alignment horizontal="center"/>
    </xf>
    <xf numFmtId="166" fontId="1" fillId="0" borderId="6" xfId="1" applyFont="1" applyBorder="1" applyAlignment="1" applyProtection="1">
      <alignment horizontal="center"/>
    </xf>
    <xf numFmtId="166" fontId="1" fillId="0" borderId="10" xfId="1" applyFont="1" applyBorder="1" applyAlignment="1" applyProtection="1">
      <alignment horizontal="center"/>
    </xf>
    <xf numFmtId="4" fontId="1" fillId="0" borderId="6" xfId="1" applyNumberFormat="1" applyFont="1" applyBorder="1" applyAlignment="1" applyProtection="1">
      <alignment horizontal="center" vertical="center" wrapText="1"/>
    </xf>
    <xf numFmtId="4" fontId="2" fillId="6" borderId="6" xfId="1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justify" vertical="center" wrapText="1"/>
    </xf>
    <xf numFmtId="164" fontId="2" fillId="4" borderId="5" xfId="0" applyNumberFormat="1" applyFont="1" applyFill="1" applyBorder="1" applyAlignment="1">
      <alignment horizontal="justify" vertical="center" wrapText="1"/>
    </xf>
    <xf numFmtId="164" fontId="2" fillId="4" borderId="6" xfId="0" applyNumberFormat="1" applyFont="1" applyFill="1" applyBorder="1" applyAlignment="1">
      <alignment horizontal="justify" vertical="center" wrapText="1"/>
    </xf>
    <xf numFmtId="14" fontId="2" fillId="4" borderId="6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9999FF"/>
      <rgbColor rgb="FF993366"/>
      <rgbColor rgb="FFFFFFCC"/>
      <rgbColor rgb="FFE0E0E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90"/>
  <sheetViews>
    <sheetView tabSelected="1" view="pageBreakPreview" zoomScale="85" zoomScaleNormal="100" zoomScaleSheetLayoutView="85" workbookViewId="0">
      <selection activeCell="L16" sqref="L16:N17"/>
    </sheetView>
  </sheetViews>
  <sheetFormatPr defaultRowHeight="15" x14ac:dyDescent="0.25"/>
  <cols>
    <col min="1" max="1" width="14.7109375" style="1"/>
    <col min="2" max="2" width="11.5703125" style="1"/>
    <col min="3" max="3" width="8.42578125" style="1"/>
    <col min="4" max="4" width="17.5703125" style="1"/>
    <col min="5" max="5" width="12.85546875" style="1"/>
    <col min="6" max="6" width="11" style="1"/>
    <col min="7" max="7" width="13.42578125" style="1"/>
    <col min="8" max="8" width="7.7109375" style="1"/>
    <col min="9" max="9" width="7.28515625" style="1"/>
    <col min="10" max="10" width="14.42578125" style="1"/>
    <col min="11" max="11" width="8.140625" style="1"/>
    <col min="12" max="12" width="8.5703125" style="1"/>
    <col min="13" max="13" width="14.85546875" style="1"/>
    <col min="14" max="14" width="3.85546875" style="1"/>
    <col min="15" max="1025" width="8.5703125" style="1"/>
  </cols>
  <sheetData>
    <row r="1" spans="1:14" ht="20.25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20.25" x14ac:dyDescent="0.25">
      <c r="A2" s="184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</row>
    <row r="3" spans="1:14" ht="20.25" x14ac:dyDescent="0.2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</row>
    <row r="4" spans="1:14" ht="20.25" x14ac:dyDescent="0.25">
      <c r="A4" s="190" t="s">
        <v>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14" x14ac:dyDescent="0.25">
      <c r="A5" s="193" t="s">
        <v>3</v>
      </c>
      <c r="B5" s="194"/>
      <c r="C5" s="194"/>
      <c r="D5" s="194"/>
      <c r="E5" s="194" t="s">
        <v>4</v>
      </c>
      <c r="F5" s="194"/>
      <c r="G5" s="194"/>
      <c r="H5" s="194"/>
      <c r="I5" s="194"/>
      <c r="J5" s="194"/>
      <c r="K5" s="194"/>
      <c r="L5" s="194"/>
      <c r="M5" s="194"/>
      <c r="N5" s="195"/>
    </row>
    <row r="6" spans="1:14" ht="21.4" customHeight="1" x14ac:dyDescent="0.25">
      <c r="A6" s="196" t="s">
        <v>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1:14" ht="18.75" customHeight="1" x14ac:dyDescent="0.25">
      <c r="A7" s="158" t="s">
        <v>6</v>
      </c>
      <c r="B7" s="159"/>
      <c r="C7" s="159"/>
      <c r="D7" s="159"/>
      <c r="E7" s="159"/>
      <c r="F7" s="159"/>
      <c r="G7" s="159"/>
      <c r="H7" s="159"/>
      <c r="I7" s="159"/>
      <c r="J7" s="159"/>
      <c r="K7" s="134" t="str">
        <f>A2</f>
        <v>CNPJ:  04.865.020/0001-86</v>
      </c>
      <c r="L7" s="134"/>
      <c r="M7" s="134"/>
      <c r="N7" s="135"/>
    </row>
    <row r="8" spans="1:14" ht="18.75" customHeight="1" x14ac:dyDescent="0.25">
      <c r="A8" s="173" t="str">
        <f>A1</f>
        <v>ASSOCIAÇÃO DOS PRODUTORES DO VALE DO SÃO BENTO</v>
      </c>
      <c r="B8" s="116"/>
      <c r="C8" s="116"/>
      <c r="D8" s="116"/>
      <c r="E8" s="116"/>
      <c r="F8" s="116"/>
      <c r="G8" s="116"/>
      <c r="H8" s="116"/>
      <c r="I8" s="116"/>
      <c r="J8" s="116"/>
      <c r="K8" s="134"/>
      <c r="L8" s="134"/>
      <c r="M8" s="134"/>
      <c r="N8" s="135"/>
    </row>
    <row r="9" spans="1:14" ht="15" customHeight="1" x14ac:dyDescent="0.25">
      <c r="A9" s="161" t="s">
        <v>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1:14" ht="18.75" customHeight="1" x14ac:dyDescent="0.25">
      <c r="A10" s="161" t="s">
        <v>445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</row>
    <row r="11" spans="1:14" ht="18.75" customHeight="1" x14ac:dyDescent="0.25">
      <c r="A11" s="164" t="s">
        <v>8</v>
      </c>
      <c r="B11" s="165"/>
      <c r="C11" s="165"/>
      <c r="D11" s="165"/>
      <c r="E11" s="165"/>
      <c r="F11" s="44" t="s">
        <v>9</v>
      </c>
      <c r="G11" s="166" t="s">
        <v>10</v>
      </c>
      <c r="H11" s="166"/>
      <c r="I11" s="166"/>
      <c r="J11" s="116" t="s">
        <v>11</v>
      </c>
      <c r="K11" s="116"/>
      <c r="L11" s="116"/>
      <c r="M11" s="116"/>
      <c r="N11" s="167"/>
    </row>
    <row r="12" spans="1:14" ht="24" customHeight="1" x14ac:dyDescent="0.25">
      <c r="A12" s="164" t="s">
        <v>12</v>
      </c>
      <c r="B12" s="165"/>
      <c r="C12" s="165"/>
      <c r="D12" s="165"/>
      <c r="E12" s="165"/>
      <c r="F12" s="44" t="s">
        <v>13</v>
      </c>
      <c r="G12" s="166" t="s">
        <v>14</v>
      </c>
      <c r="H12" s="166"/>
      <c r="I12" s="166"/>
      <c r="J12" s="176"/>
      <c r="K12" s="176"/>
      <c r="L12" s="176"/>
      <c r="M12" s="176"/>
      <c r="N12" s="177"/>
    </row>
    <row r="13" spans="1:14" ht="15" customHeight="1" x14ac:dyDescent="0.25">
      <c r="A13" s="178" t="s">
        <v>15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1:14" ht="18" customHeight="1" x14ac:dyDescent="0.25">
      <c r="A14" s="173" t="s">
        <v>16</v>
      </c>
      <c r="B14" s="116"/>
      <c r="C14" s="116"/>
      <c r="D14" s="116"/>
      <c r="E14" s="116" t="s">
        <v>17</v>
      </c>
      <c r="F14" s="116"/>
      <c r="G14" s="116"/>
      <c r="H14" s="116" t="s">
        <v>18</v>
      </c>
      <c r="I14" s="116"/>
      <c r="J14" s="116"/>
      <c r="K14" s="116"/>
      <c r="L14" s="116" t="s">
        <v>19</v>
      </c>
      <c r="M14" s="116"/>
      <c r="N14" s="167"/>
    </row>
    <row r="15" spans="1:14" ht="19.5" customHeight="1" x14ac:dyDescent="0.25">
      <c r="A15" s="110"/>
      <c r="B15" s="111"/>
      <c r="C15" s="111"/>
      <c r="D15" s="111"/>
      <c r="E15" s="111" t="s">
        <v>446</v>
      </c>
      <c r="F15" s="111"/>
      <c r="G15" s="111"/>
      <c r="H15" s="111"/>
      <c r="I15" s="111"/>
      <c r="J15" s="111"/>
      <c r="K15" s="111"/>
      <c r="L15" s="111"/>
      <c r="M15" s="111"/>
      <c r="N15" s="136"/>
    </row>
    <row r="16" spans="1:14" ht="20.25" customHeight="1" x14ac:dyDescent="0.25">
      <c r="A16" s="161" t="s">
        <v>20</v>
      </c>
      <c r="B16" s="162"/>
      <c r="C16" s="162"/>
      <c r="D16" s="162"/>
      <c r="E16" s="162"/>
      <c r="F16" s="111" t="s">
        <v>21</v>
      </c>
      <c r="G16" s="111"/>
      <c r="H16" s="111"/>
      <c r="I16" s="111"/>
      <c r="J16" s="111"/>
      <c r="K16" s="111"/>
      <c r="L16" s="111" t="s">
        <v>22</v>
      </c>
      <c r="M16" s="111"/>
      <c r="N16" s="136"/>
    </row>
    <row r="17" spans="1:14" ht="20.45" customHeight="1" x14ac:dyDescent="0.25">
      <c r="A17" s="174" t="s">
        <v>23</v>
      </c>
      <c r="B17" s="175"/>
      <c r="C17" s="175"/>
      <c r="D17" s="175"/>
      <c r="E17" s="175"/>
      <c r="F17" s="168" t="s">
        <v>447</v>
      </c>
      <c r="G17" s="168"/>
      <c r="H17" s="168"/>
      <c r="I17" s="168"/>
      <c r="J17" s="168"/>
      <c r="K17" s="168"/>
      <c r="L17" s="111"/>
      <c r="M17" s="111"/>
      <c r="N17" s="136"/>
    </row>
    <row r="18" spans="1:14" ht="18.75" customHeight="1" x14ac:dyDescent="0.25">
      <c r="A18" s="161" t="s">
        <v>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</row>
    <row r="19" spans="1:14" ht="18.75" customHeight="1" x14ac:dyDescent="0.25">
      <c r="A19" s="161" t="s">
        <v>448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</row>
    <row r="20" spans="1:14" ht="19.5" customHeight="1" x14ac:dyDescent="0.25">
      <c r="A20" s="164" t="s">
        <v>8</v>
      </c>
      <c r="B20" s="165"/>
      <c r="C20" s="165"/>
      <c r="D20" s="165"/>
      <c r="E20" s="165"/>
      <c r="F20" s="44" t="s">
        <v>9</v>
      </c>
      <c r="G20" s="166" t="s">
        <v>10</v>
      </c>
      <c r="H20" s="166"/>
      <c r="I20" s="166"/>
      <c r="J20" s="116" t="s">
        <v>11</v>
      </c>
      <c r="K20" s="116"/>
      <c r="L20" s="116"/>
      <c r="M20" s="116"/>
      <c r="N20" s="167"/>
    </row>
    <row r="21" spans="1:14" ht="18.75" customHeight="1" x14ac:dyDescent="0.25">
      <c r="A21" s="164" t="s">
        <v>12</v>
      </c>
      <c r="B21" s="165"/>
      <c r="C21" s="165"/>
      <c r="D21" s="165"/>
      <c r="E21" s="165"/>
      <c r="F21" s="44" t="s">
        <v>13</v>
      </c>
      <c r="G21" s="166" t="s">
        <v>14</v>
      </c>
      <c r="H21" s="166"/>
      <c r="I21" s="166"/>
      <c r="J21" s="168"/>
      <c r="K21" s="168"/>
      <c r="L21" s="168"/>
      <c r="M21" s="168"/>
      <c r="N21" s="169"/>
    </row>
    <row r="22" spans="1:14" ht="15" customHeight="1" x14ac:dyDescent="0.25">
      <c r="A22" s="170" t="s">
        <v>24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</row>
    <row r="23" spans="1:14" ht="18.75" customHeight="1" x14ac:dyDescent="0.25">
      <c r="A23" s="149" t="s">
        <v>25</v>
      </c>
      <c r="B23" s="150"/>
      <c r="C23" s="150"/>
      <c r="D23" s="150"/>
      <c r="E23" s="150"/>
      <c r="F23" s="150"/>
      <c r="G23" s="150"/>
      <c r="H23" s="150"/>
      <c r="I23" s="150" t="s">
        <v>26</v>
      </c>
      <c r="J23" s="150"/>
      <c r="K23" s="150"/>
      <c r="L23" s="150"/>
      <c r="M23" s="150"/>
      <c r="N23" s="151"/>
    </row>
    <row r="24" spans="1:14" ht="25.15" customHeight="1" x14ac:dyDescent="0.25">
      <c r="A24" s="152">
        <f>I136</f>
        <v>351121.80000000005</v>
      </c>
      <c r="B24" s="153"/>
      <c r="C24" s="153"/>
      <c r="D24" s="153"/>
      <c r="E24" s="153"/>
      <c r="F24" s="153"/>
      <c r="G24" s="153"/>
      <c r="H24" s="153"/>
      <c r="I24" s="154">
        <v>42761</v>
      </c>
      <c r="J24" s="150"/>
      <c r="K24" s="150"/>
      <c r="L24" s="150"/>
      <c r="M24" s="150"/>
      <c r="N24" s="151"/>
    </row>
    <row r="25" spans="1:14" ht="15.75" customHeight="1" x14ac:dyDescent="0.25">
      <c r="A25" s="66" t="s">
        <v>449</v>
      </c>
      <c r="B25" s="67"/>
      <c r="C25" s="67"/>
      <c r="D25" s="67"/>
      <c r="E25" s="67"/>
      <c r="F25" s="67"/>
      <c r="G25" s="67"/>
      <c r="H25" s="67"/>
      <c r="I25" s="68" t="s">
        <v>450</v>
      </c>
      <c r="J25" s="68"/>
      <c r="K25" s="68"/>
      <c r="L25" s="68"/>
      <c r="M25" s="68"/>
      <c r="N25" s="69"/>
    </row>
    <row r="26" spans="1:14" x14ac:dyDescent="0.2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spans="1:14" ht="21" customHeight="1" x14ac:dyDescent="0.25">
      <c r="A27" s="73" t="s">
        <v>27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39" customHeight="1" x14ac:dyDescent="0.25">
      <c r="A28" s="155" t="s">
        <v>451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</row>
    <row r="29" spans="1:14" ht="32.1" customHeight="1" x14ac:dyDescent="0.25">
      <c r="A29" s="158" t="s">
        <v>452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9.350000000000001" customHeight="1" x14ac:dyDescent="0.25">
      <c r="A30" s="73" t="s">
        <v>28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</row>
    <row r="31" spans="1:14" s="2" customFormat="1" ht="20.45" customHeight="1" x14ac:dyDescent="0.2">
      <c r="A31" s="51" t="s">
        <v>29</v>
      </c>
      <c r="B31" s="147">
        <f>K36</f>
        <v>42830</v>
      </c>
      <c r="C31" s="147"/>
      <c r="D31" s="147"/>
      <c r="E31" s="147"/>
      <c r="F31" s="147"/>
      <c r="G31" s="147"/>
      <c r="H31" s="45" t="s">
        <v>30</v>
      </c>
      <c r="I31" s="147">
        <f>M98</f>
        <v>43427</v>
      </c>
      <c r="J31" s="147"/>
      <c r="K31" s="147"/>
      <c r="L31" s="147"/>
      <c r="M31" s="147"/>
      <c r="N31" s="148"/>
    </row>
    <row r="32" spans="1:14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  <row r="33" spans="1:14" x14ac:dyDescent="0.25">
      <c r="A33" s="90" t="s">
        <v>31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4"/>
    </row>
    <row r="34" spans="1:14" ht="15" customHeight="1" x14ac:dyDescent="0.25">
      <c r="A34" s="90" t="s">
        <v>32</v>
      </c>
      <c r="B34" s="91" t="s">
        <v>33</v>
      </c>
      <c r="C34" s="91"/>
      <c r="D34" s="91"/>
      <c r="E34" s="91" t="s">
        <v>34</v>
      </c>
      <c r="F34" s="91"/>
      <c r="G34" s="91"/>
      <c r="H34" s="91"/>
      <c r="I34" s="91" t="s">
        <v>35</v>
      </c>
      <c r="J34" s="91"/>
      <c r="K34" s="91" t="s">
        <v>36</v>
      </c>
      <c r="L34" s="91"/>
      <c r="M34" s="91"/>
      <c r="N34" s="94"/>
    </row>
    <row r="35" spans="1:14" ht="19.350000000000001" customHeight="1" x14ac:dyDescent="0.25">
      <c r="A35" s="90"/>
      <c r="B35" s="91"/>
      <c r="C35" s="91"/>
      <c r="D35" s="91"/>
      <c r="E35" s="91" t="s">
        <v>37</v>
      </c>
      <c r="F35" s="91"/>
      <c r="G35" s="91" t="s">
        <v>38</v>
      </c>
      <c r="H35" s="91"/>
      <c r="I35" s="91"/>
      <c r="J35" s="91"/>
      <c r="K35" s="91" t="s">
        <v>39</v>
      </c>
      <c r="L35" s="91"/>
      <c r="M35" s="91" t="s">
        <v>40</v>
      </c>
      <c r="N35" s="94"/>
    </row>
    <row r="36" spans="1:14" ht="27.4" customHeight="1" x14ac:dyDescent="0.25">
      <c r="A36" s="52">
        <v>1</v>
      </c>
      <c r="B36" s="122" t="s">
        <v>41</v>
      </c>
      <c r="C36" s="122"/>
      <c r="D36" s="122"/>
      <c r="E36" s="122" t="s">
        <v>37</v>
      </c>
      <c r="F36" s="122"/>
      <c r="G36" s="122">
        <v>1</v>
      </c>
      <c r="H36" s="122"/>
      <c r="I36" s="98">
        <f>I42</f>
        <v>140073.38</v>
      </c>
      <c r="J36" s="98"/>
      <c r="K36" s="129">
        <v>42830</v>
      </c>
      <c r="L36" s="129"/>
      <c r="M36" s="129">
        <v>43070</v>
      </c>
      <c r="N36" s="130"/>
    </row>
    <row r="37" spans="1:14" x14ac:dyDescent="0.25">
      <c r="A37" s="123" t="s">
        <v>42</v>
      </c>
      <c r="B37" s="124"/>
      <c r="C37" s="124"/>
      <c r="D37" s="124"/>
      <c r="E37" s="124"/>
      <c r="F37" s="124"/>
      <c r="G37" s="124"/>
      <c r="H37" s="124"/>
      <c r="I37" s="125">
        <f>I36</f>
        <v>140073.38</v>
      </c>
      <c r="J37" s="125"/>
      <c r="K37" s="126"/>
      <c r="L37" s="126"/>
      <c r="M37" s="126"/>
      <c r="N37" s="127"/>
    </row>
    <row r="38" spans="1:14" ht="14.25" customHeight="1" x14ac:dyDescent="0.2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</row>
    <row r="39" spans="1:14" x14ac:dyDescent="0.25">
      <c r="A39" s="90" t="s">
        <v>43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4"/>
    </row>
    <row r="40" spans="1:14" ht="15" customHeight="1" x14ac:dyDescent="0.25">
      <c r="A40" s="90" t="s">
        <v>44</v>
      </c>
      <c r="B40" s="91" t="s">
        <v>33</v>
      </c>
      <c r="C40" s="91"/>
      <c r="D40" s="91"/>
      <c r="E40" s="91" t="s">
        <v>34</v>
      </c>
      <c r="F40" s="91"/>
      <c r="G40" s="91"/>
      <c r="H40" s="91"/>
      <c r="I40" s="91" t="s">
        <v>35</v>
      </c>
      <c r="J40" s="91"/>
      <c r="K40" s="91" t="s">
        <v>36</v>
      </c>
      <c r="L40" s="91"/>
      <c r="M40" s="91"/>
      <c r="N40" s="94"/>
    </row>
    <row r="41" spans="1:14" ht="15" customHeight="1" x14ac:dyDescent="0.25">
      <c r="A41" s="90"/>
      <c r="B41" s="91"/>
      <c r="C41" s="91"/>
      <c r="D41" s="91"/>
      <c r="E41" s="91" t="s">
        <v>37</v>
      </c>
      <c r="F41" s="91"/>
      <c r="G41" s="91" t="s">
        <v>38</v>
      </c>
      <c r="H41" s="91"/>
      <c r="I41" s="91"/>
      <c r="J41" s="91"/>
      <c r="K41" s="91" t="s">
        <v>39</v>
      </c>
      <c r="L41" s="91"/>
      <c r="M41" s="91" t="s">
        <v>40</v>
      </c>
      <c r="N41" s="94"/>
    </row>
    <row r="42" spans="1:14" ht="54.75" customHeight="1" x14ac:dyDescent="0.25">
      <c r="A42" s="52" t="s">
        <v>45</v>
      </c>
      <c r="B42" s="143" t="s">
        <v>46</v>
      </c>
      <c r="C42" s="143"/>
      <c r="D42" s="143"/>
      <c r="E42" s="122" t="s">
        <v>37</v>
      </c>
      <c r="F42" s="122"/>
      <c r="G42" s="122">
        <v>13</v>
      </c>
      <c r="H42" s="122"/>
      <c r="I42" s="98">
        <f>H59</f>
        <v>140073.38</v>
      </c>
      <c r="J42" s="98"/>
      <c r="K42" s="129">
        <v>42830</v>
      </c>
      <c r="L42" s="129"/>
      <c r="M42" s="129">
        <v>43070</v>
      </c>
      <c r="N42" s="130"/>
    </row>
    <row r="43" spans="1:14" ht="15" customHeight="1" x14ac:dyDescent="0.2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36"/>
    </row>
    <row r="44" spans="1:14" x14ac:dyDescent="0.25">
      <c r="A44" s="90" t="s">
        <v>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4"/>
    </row>
    <row r="45" spans="1:14" ht="30" x14ac:dyDescent="0.25">
      <c r="A45" s="53" t="s">
        <v>48</v>
      </c>
      <c r="B45" s="91" t="s">
        <v>49</v>
      </c>
      <c r="C45" s="91"/>
      <c r="D45" s="91"/>
      <c r="E45" s="46" t="s">
        <v>37</v>
      </c>
      <c r="F45" s="46" t="s">
        <v>38</v>
      </c>
      <c r="G45" s="46" t="s">
        <v>50</v>
      </c>
      <c r="H45" s="91" t="s">
        <v>51</v>
      </c>
      <c r="I45" s="91"/>
      <c r="J45" s="91" t="s">
        <v>52</v>
      </c>
      <c r="K45" s="91"/>
      <c r="L45" s="91" t="s">
        <v>53</v>
      </c>
      <c r="M45" s="91"/>
      <c r="N45" s="94"/>
    </row>
    <row r="46" spans="1:14" ht="27.6" customHeight="1" x14ac:dyDescent="0.25">
      <c r="A46" s="52" t="s">
        <v>54</v>
      </c>
      <c r="B46" s="128" t="s">
        <v>55</v>
      </c>
      <c r="C46" s="128"/>
      <c r="D46" s="128"/>
      <c r="E46" s="47" t="s">
        <v>37</v>
      </c>
      <c r="F46" s="47">
        <v>1</v>
      </c>
      <c r="G46" s="48">
        <v>570.66</v>
      </c>
      <c r="H46" s="98">
        <f t="shared" ref="H46:H58" si="0">F46*G46</f>
        <v>570.66</v>
      </c>
      <c r="I46" s="98"/>
      <c r="J46" s="98" t="s">
        <v>56</v>
      </c>
      <c r="K46" s="98" t="s">
        <v>56</v>
      </c>
      <c r="L46" s="131"/>
      <c r="M46" s="131"/>
      <c r="N46" s="132"/>
    </row>
    <row r="47" spans="1:14" ht="26.85" customHeight="1" x14ac:dyDescent="0.25">
      <c r="A47" s="52" t="s">
        <v>57</v>
      </c>
      <c r="B47" s="128" t="s">
        <v>58</v>
      </c>
      <c r="C47" s="128"/>
      <c r="D47" s="128"/>
      <c r="E47" s="47" t="s">
        <v>37</v>
      </c>
      <c r="F47" s="47">
        <v>1</v>
      </c>
      <c r="G47" s="48">
        <v>793.32</v>
      </c>
      <c r="H47" s="98">
        <f t="shared" si="0"/>
        <v>793.32</v>
      </c>
      <c r="I47" s="98"/>
      <c r="J47" s="98" t="s">
        <v>56</v>
      </c>
      <c r="K47" s="98"/>
      <c r="L47" s="131"/>
      <c r="M47" s="131"/>
      <c r="N47" s="132"/>
    </row>
    <row r="48" spans="1:14" ht="26.85" customHeight="1" x14ac:dyDescent="0.25">
      <c r="A48" s="52" t="s">
        <v>59</v>
      </c>
      <c r="B48" s="128" t="s">
        <v>60</v>
      </c>
      <c r="C48" s="128"/>
      <c r="D48" s="128"/>
      <c r="E48" s="47" t="s">
        <v>37</v>
      </c>
      <c r="F48" s="47">
        <v>1</v>
      </c>
      <c r="G48" s="48">
        <v>13954.76</v>
      </c>
      <c r="H48" s="98">
        <f t="shared" si="0"/>
        <v>13954.76</v>
      </c>
      <c r="I48" s="98"/>
      <c r="J48" s="98" t="s">
        <v>56</v>
      </c>
      <c r="K48" s="98"/>
      <c r="L48" s="131"/>
      <c r="M48" s="131"/>
      <c r="N48" s="132"/>
    </row>
    <row r="49" spans="1:14" ht="18" customHeight="1" x14ac:dyDescent="0.25">
      <c r="A49" s="52" t="s">
        <v>61</v>
      </c>
      <c r="B49" s="128" t="s">
        <v>62</v>
      </c>
      <c r="C49" s="128"/>
      <c r="D49" s="128"/>
      <c r="E49" s="47" t="s">
        <v>37</v>
      </c>
      <c r="F49" s="47">
        <v>1</v>
      </c>
      <c r="G49" s="48">
        <v>6173.72</v>
      </c>
      <c r="H49" s="98">
        <f t="shared" si="0"/>
        <v>6173.72</v>
      </c>
      <c r="I49" s="98"/>
      <c r="J49" s="98" t="s">
        <v>56</v>
      </c>
      <c r="K49" s="98"/>
      <c r="L49" s="131"/>
      <c r="M49" s="131"/>
      <c r="N49" s="132"/>
    </row>
    <row r="50" spans="1:14" ht="23.25" customHeight="1" x14ac:dyDescent="0.25">
      <c r="A50" s="52" t="s">
        <v>63</v>
      </c>
      <c r="B50" s="128" t="s">
        <v>64</v>
      </c>
      <c r="C50" s="128"/>
      <c r="D50" s="128"/>
      <c r="E50" s="47" t="s">
        <v>37</v>
      </c>
      <c r="F50" s="47">
        <v>1</v>
      </c>
      <c r="G50" s="48">
        <v>4143.87</v>
      </c>
      <c r="H50" s="98">
        <f t="shared" si="0"/>
        <v>4143.87</v>
      </c>
      <c r="I50" s="98"/>
      <c r="J50" s="98" t="s">
        <v>56</v>
      </c>
      <c r="K50" s="98"/>
      <c r="L50" s="131"/>
      <c r="M50" s="131"/>
      <c r="N50" s="132"/>
    </row>
    <row r="51" spans="1:14" ht="19.5" customHeight="1" x14ac:dyDescent="0.25">
      <c r="A51" s="52" t="s">
        <v>65</v>
      </c>
      <c r="B51" s="128" t="s">
        <v>66</v>
      </c>
      <c r="C51" s="128"/>
      <c r="D51" s="128"/>
      <c r="E51" s="47" t="s">
        <v>37</v>
      </c>
      <c r="F51" s="47">
        <v>1</v>
      </c>
      <c r="G51" s="48">
        <v>467.28</v>
      </c>
      <c r="H51" s="108">
        <f t="shared" si="0"/>
        <v>467.28</v>
      </c>
      <c r="I51" s="108"/>
      <c r="J51" s="98" t="s">
        <v>56</v>
      </c>
      <c r="K51" s="98"/>
      <c r="L51" s="131"/>
      <c r="M51" s="131"/>
      <c r="N51" s="132"/>
    </row>
    <row r="52" spans="1:14" ht="21.75" customHeight="1" x14ac:dyDescent="0.25">
      <c r="A52" s="52" t="s">
        <v>67</v>
      </c>
      <c r="B52" s="128" t="s">
        <v>68</v>
      </c>
      <c r="C52" s="128"/>
      <c r="D52" s="128"/>
      <c r="E52" s="47" t="s">
        <v>37</v>
      </c>
      <c r="F52" s="47">
        <v>1</v>
      </c>
      <c r="G52" s="48">
        <v>35191.5</v>
      </c>
      <c r="H52" s="98">
        <f t="shared" si="0"/>
        <v>35191.5</v>
      </c>
      <c r="I52" s="98"/>
      <c r="J52" s="98" t="s">
        <v>56</v>
      </c>
      <c r="K52" s="98"/>
      <c r="L52" s="131"/>
      <c r="M52" s="131"/>
      <c r="N52" s="132"/>
    </row>
    <row r="53" spans="1:14" ht="24" customHeight="1" x14ac:dyDescent="0.25">
      <c r="A53" s="52" t="s">
        <v>69</v>
      </c>
      <c r="B53" s="128" t="s">
        <v>70</v>
      </c>
      <c r="C53" s="128"/>
      <c r="D53" s="128"/>
      <c r="E53" s="47" t="s">
        <v>37</v>
      </c>
      <c r="F53" s="47">
        <v>1</v>
      </c>
      <c r="G53" s="48">
        <v>20301.98</v>
      </c>
      <c r="H53" s="98">
        <f t="shared" si="0"/>
        <v>20301.98</v>
      </c>
      <c r="I53" s="98"/>
      <c r="J53" s="98" t="s">
        <v>56</v>
      </c>
      <c r="K53" s="98"/>
      <c r="L53" s="131"/>
      <c r="M53" s="131"/>
      <c r="N53" s="132"/>
    </row>
    <row r="54" spans="1:14" ht="27.6" customHeight="1" x14ac:dyDescent="0.25">
      <c r="A54" s="52" t="s">
        <v>71</v>
      </c>
      <c r="B54" s="128" t="s">
        <v>72</v>
      </c>
      <c r="C54" s="128"/>
      <c r="D54" s="128"/>
      <c r="E54" s="47" t="s">
        <v>37</v>
      </c>
      <c r="F54" s="47">
        <v>1</v>
      </c>
      <c r="G54" s="48">
        <v>7055.46</v>
      </c>
      <c r="H54" s="98">
        <f t="shared" si="0"/>
        <v>7055.46</v>
      </c>
      <c r="I54" s="98"/>
      <c r="J54" s="98" t="s">
        <v>56</v>
      </c>
      <c r="K54" s="98"/>
      <c r="L54" s="131"/>
      <c r="M54" s="131"/>
      <c r="N54" s="132"/>
    </row>
    <row r="55" spans="1:14" ht="24.4" customHeight="1" x14ac:dyDescent="0.25">
      <c r="A55" s="52" t="s">
        <v>73</v>
      </c>
      <c r="B55" s="128" t="s">
        <v>74</v>
      </c>
      <c r="C55" s="128"/>
      <c r="D55" s="128"/>
      <c r="E55" s="47" t="s">
        <v>37</v>
      </c>
      <c r="F55" s="47">
        <v>1</v>
      </c>
      <c r="G55" s="48">
        <v>15615.07</v>
      </c>
      <c r="H55" s="98">
        <f t="shared" si="0"/>
        <v>15615.07</v>
      </c>
      <c r="I55" s="98"/>
      <c r="J55" s="98" t="s">
        <v>56</v>
      </c>
      <c r="K55" s="98"/>
      <c r="L55" s="131"/>
      <c r="M55" s="131"/>
      <c r="N55" s="132"/>
    </row>
    <row r="56" spans="1:14" ht="23.25" customHeight="1" x14ac:dyDescent="0.25">
      <c r="A56" s="52" t="s">
        <v>75</v>
      </c>
      <c r="B56" s="128" t="s">
        <v>76</v>
      </c>
      <c r="C56" s="128"/>
      <c r="D56" s="128"/>
      <c r="E56" s="47" t="s">
        <v>37</v>
      </c>
      <c r="F56" s="47">
        <v>1</v>
      </c>
      <c r="G56" s="48">
        <v>6969.39</v>
      </c>
      <c r="H56" s="98">
        <f t="shared" si="0"/>
        <v>6969.39</v>
      </c>
      <c r="I56" s="98"/>
      <c r="J56" s="98" t="s">
        <v>56</v>
      </c>
      <c r="K56" s="98"/>
      <c r="L56" s="131"/>
      <c r="M56" s="131"/>
      <c r="N56" s="132"/>
    </row>
    <row r="57" spans="1:14" ht="38.25" customHeight="1" x14ac:dyDescent="0.25">
      <c r="A57" s="52" t="s">
        <v>77</v>
      </c>
      <c r="B57" s="128" t="s">
        <v>78</v>
      </c>
      <c r="C57" s="128"/>
      <c r="D57" s="128"/>
      <c r="E57" s="47" t="s">
        <v>37</v>
      </c>
      <c r="F57" s="47">
        <v>1</v>
      </c>
      <c r="G57" s="48">
        <v>4219.49</v>
      </c>
      <c r="H57" s="98">
        <f t="shared" si="0"/>
        <v>4219.49</v>
      </c>
      <c r="I57" s="98"/>
      <c r="J57" s="98" t="s">
        <v>56</v>
      </c>
      <c r="K57" s="98"/>
      <c r="L57" s="131"/>
      <c r="M57" s="131"/>
      <c r="N57" s="132"/>
    </row>
    <row r="58" spans="1:14" ht="20.25" customHeight="1" x14ac:dyDescent="0.25">
      <c r="A58" s="52" t="s">
        <v>79</v>
      </c>
      <c r="B58" s="128" t="s">
        <v>80</v>
      </c>
      <c r="C58" s="128"/>
      <c r="D58" s="128"/>
      <c r="E58" s="47" t="s">
        <v>37</v>
      </c>
      <c r="F58" s="47">
        <v>1</v>
      </c>
      <c r="G58" s="48">
        <v>24616.880000000001</v>
      </c>
      <c r="H58" s="98">
        <f t="shared" si="0"/>
        <v>24616.880000000001</v>
      </c>
      <c r="I58" s="98"/>
      <c r="J58" s="98" t="s">
        <v>56</v>
      </c>
      <c r="K58" s="98"/>
      <c r="L58" s="131"/>
      <c r="M58" s="131"/>
      <c r="N58" s="132"/>
    </row>
    <row r="59" spans="1:14" x14ac:dyDescent="0.25">
      <c r="A59" s="123" t="s">
        <v>81</v>
      </c>
      <c r="B59" s="124"/>
      <c r="C59" s="124"/>
      <c r="D59" s="124"/>
      <c r="E59" s="124"/>
      <c r="F59" s="124"/>
      <c r="G59" s="124"/>
      <c r="H59" s="125">
        <f>SUM(H46:I58)</f>
        <v>140073.38</v>
      </c>
      <c r="I59" s="125"/>
      <c r="J59" s="126"/>
      <c r="K59" s="126"/>
      <c r="L59" s="126"/>
      <c r="M59" s="126"/>
      <c r="N59" s="127"/>
    </row>
    <row r="60" spans="1:14" ht="19.899999999999999" customHeight="1" x14ac:dyDescent="0.25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5"/>
    </row>
    <row r="61" spans="1:14" ht="15" customHeight="1" x14ac:dyDescent="0.25">
      <c r="A61" s="90" t="s">
        <v>32</v>
      </c>
      <c r="B61" s="91" t="s">
        <v>33</v>
      </c>
      <c r="C61" s="91"/>
      <c r="D61" s="91"/>
      <c r="E61" s="91" t="s">
        <v>34</v>
      </c>
      <c r="F61" s="91"/>
      <c r="G61" s="91"/>
      <c r="H61" s="91"/>
      <c r="I61" s="91" t="s">
        <v>35</v>
      </c>
      <c r="J61" s="91"/>
      <c r="K61" s="91" t="s">
        <v>36</v>
      </c>
      <c r="L61" s="91"/>
      <c r="M61" s="91"/>
      <c r="N61" s="94"/>
    </row>
    <row r="62" spans="1:14" ht="15" customHeight="1" x14ac:dyDescent="0.25">
      <c r="A62" s="90"/>
      <c r="B62" s="91"/>
      <c r="C62" s="91"/>
      <c r="D62" s="91"/>
      <c r="E62" s="91" t="s">
        <v>37</v>
      </c>
      <c r="F62" s="91"/>
      <c r="G62" s="91" t="s">
        <v>38</v>
      </c>
      <c r="H62" s="91"/>
      <c r="I62" s="91"/>
      <c r="J62" s="91"/>
      <c r="K62" s="91" t="s">
        <v>39</v>
      </c>
      <c r="L62" s="91"/>
      <c r="M62" s="91" t="s">
        <v>40</v>
      </c>
      <c r="N62" s="94"/>
    </row>
    <row r="63" spans="1:14" ht="26.85" customHeight="1" x14ac:dyDescent="0.25">
      <c r="A63" s="52">
        <v>2</v>
      </c>
      <c r="B63" s="122" t="s">
        <v>82</v>
      </c>
      <c r="C63" s="122"/>
      <c r="D63" s="122"/>
      <c r="E63" s="122" t="s">
        <v>37</v>
      </c>
      <c r="F63" s="122"/>
      <c r="G63" s="122">
        <v>2</v>
      </c>
      <c r="H63" s="122"/>
      <c r="I63" s="98">
        <f>I69+I89</f>
        <v>134204.42000000001</v>
      </c>
      <c r="J63" s="98"/>
      <c r="K63" s="129">
        <v>43010</v>
      </c>
      <c r="L63" s="129"/>
      <c r="M63" s="129">
        <v>43098</v>
      </c>
      <c r="N63" s="130"/>
    </row>
    <row r="64" spans="1:14" ht="21.4" customHeight="1" x14ac:dyDescent="0.25">
      <c r="A64" s="123" t="s">
        <v>83</v>
      </c>
      <c r="B64" s="124"/>
      <c r="C64" s="124"/>
      <c r="D64" s="124"/>
      <c r="E64" s="124"/>
      <c r="F64" s="124"/>
      <c r="G64" s="124"/>
      <c r="H64" s="124"/>
      <c r="I64" s="125">
        <f>I63</f>
        <v>134204.42000000001</v>
      </c>
      <c r="J64" s="125"/>
      <c r="K64" s="126"/>
      <c r="L64" s="126"/>
      <c r="M64" s="126"/>
      <c r="N64" s="127"/>
    </row>
    <row r="65" spans="1:14" ht="18.75" customHeight="1" x14ac:dyDescent="0.2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</row>
    <row r="66" spans="1:14" ht="18.399999999999999" customHeight="1" x14ac:dyDescent="0.25">
      <c r="A66" s="90" t="s">
        <v>84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4"/>
    </row>
    <row r="67" spans="1:14" ht="15" customHeight="1" x14ac:dyDescent="0.25">
      <c r="A67" s="90" t="s">
        <v>44</v>
      </c>
      <c r="B67" s="91" t="s">
        <v>33</v>
      </c>
      <c r="C67" s="91"/>
      <c r="D67" s="91"/>
      <c r="E67" s="91" t="s">
        <v>34</v>
      </c>
      <c r="F67" s="91"/>
      <c r="G67" s="91"/>
      <c r="H67" s="91"/>
      <c r="I67" s="91" t="s">
        <v>35</v>
      </c>
      <c r="J67" s="91"/>
      <c r="K67" s="91" t="s">
        <v>36</v>
      </c>
      <c r="L67" s="91"/>
      <c r="M67" s="91"/>
      <c r="N67" s="94"/>
    </row>
    <row r="68" spans="1:14" x14ac:dyDescent="0.25">
      <c r="A68" s="90"/>
      <c r="B68" s="91"/>
      <c r="C68" s="91"/>
      <c r="D68" s="91"/>
      <c r="E68" s="91" t="s">
        <v>37</v>
      </c>
      <c r="F68" s="91"/>
      <c r="G68" s="91" t="s">
        <v>38</v>
      </c>
      <c r="H68" s="91"/>
      <c r="I68" s="91"/>
      <c r="J68" s="91"/>
      <c r="K68" s="91" t="s">
        <v>39</v>
      </c>
      <c r="L68" s="91"/>
      <c r="M68" s="91" t="s">
        <v>40</v>
      </c>
      <c r="N68" s="94"/>
    </row>
    <row r="69" spans="1:14" ht="39.6" customHeight="1" x14ac:dyDescent="0.25">
      <c r="A69" s="52" t="s">
        <v>85</v>
      </c>
      <c r="B69" s="143" t="s">
        <v>86</v>
      </c>
      <c r="C69" s="143"/>
      <c r="D69" s="143"/>
      <c r="E69" s="122" t="s">
        <v>37</v>
      </c>
      <c r="F69" s="122"/>
      <c r="G69" s="122">
        <v>11</v>
      </c>
      <c r="H69" s="122"/>
      <c r="I69" s="98">
        <f>H84</f>
        <v>109042.24000000001</v>
      </c>
      <c r="J69" s="98"/>
      <c r="K69" s="129">
        <v>43010</v>
      </c>
      <c r="L69" s="129"/>
      <c r="M69" s="129">
        <v>43098</v>
      </c>
      <c r="N69" s="130"/>
    </row>
    <row r="70" spans="1:14" ht="17.100000000000001" customHeight="1" x14ac:dyDescent="0.25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2"/>
    </row>
    <row r="71" spans="1:14" ht="21" customHeight="1" x14ac:dyDescent="0.25">
      <c r="A71" s="90" t="s">
        <v>87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4"/>
    </row>
    <row r="72" spans="1:14" ht="36.950000000000003" customHeight="1" x14ac:dyDescent="0.25">
      <c r="A72" s="53" t="s">
        <v>48</v>
      </c>
      <c r="B72" s="91" t="s">
        <v>49</v>
      </c>
      <c r="C72" s="91"/>
      <c r="D72" s="91"/>
      <c r="E72" s="46" t="s">
        <v>37</v>
      </c>
      <c r="F72" s="46" t="s">
        <v>38</v>
      </c>
      <c r="G72" s="46" t="s">
        <v>50</v>
      </c>
      <c r="H72" s="91" t="s">
        <v>51</v>
      </c>
      <c r="I72" s="91"/>
      <c r="J72" s="91" t="s">
        <v>52</v>
      </c>
      <c r="K72" s="91"/>
      <c r="L72" s="91" t="s">
        <v>53</v>
      </c>
      <c r="M72" s="91"/>
      <c r="N72" s="94"/>
    </row>
    <row r="73" spans="1:14" ht="32.65" customHeight="1" x14ac:dyDescent="0.25">
      <c r="A73" s="51" t="s">
        <v>88</v>
      </c>
      <c r="B73" s="143" t="s">
        <v>89</v>
      </c>
      <c r="C73" s="143"/>
      <c r="D73" s="143"/>
      <c r="E73" s="49" t="s">
        <v>37</v>
      </c>
      <c r="F73" s="49">
        <v>1</v>
      </c>
      <c r="G73" s="50">
        <v>4278</v>
      </c>
      <c r="H73" s="107">
        <f t="shared" ref="H73:H83" si="1">F73*G73</f>
        <v>4278</v>
      </c>
      <c r="I73" s="107"/>
      <c r="J73" s="144" t="s">
        <v>90</v>
      </c>
      <c r="K73" s="144"/>
      <c r="L73" s="134"/>
      <c r="M73" s="134"/>
      <c r="N73" s="135"/>
    </row>
    <row r="74" spans="1:14" ht="38.1" customHeight="1" x14ac:dyDescent="0.25">
      <c r="A74" s="51" t="s">
        <v>91</v>
      </c>
      <c r="B74" s="143" t="s">
        <v>92</v>
      </c>
      <c r="C74" s="143"/>
      <c r="D74" s="143"/>
      <c r="E74" s="49" t="s">
        <v>37</v>
      </c>
      <c r="F74" s="49">
        <v>1</v>
      </c>
      <c r="G74" s="48">
        <v>3600</v>
      </c>
      <c r="H74" s="107">
        <f t="shared" si="1"/>
        <v>3600</v>
      </c>
      <c r="I74" s="107"/>
      <c r="J74" s="144" t="s">
        <v>90</v>
      </c>
      <c r="K74" s="144"/>
      <c r="L74" s="134"/>
      <c r="M74" s="134"/>
      <c r="N74" s="135"/>
    </row>
    <row r="75" spans="1:14" ht="35.25" customHeight="1" x14ac:dyDescent="0.25">
      <c r="A75" s="51" t="s">
        <v>93</v>
      </c>
      <c r="B75" s="143" t="s">
        <v>94</v>
      </c>
      <c r="C75" s="143"/>
      <c r="D75" s="143"/>
      <c r="E75" s="49" t="s">
        <v>37</v>
      </c>
      <c r="F75" s="49">
        <v>1</v>
      </c>
      <c r="G75" s="50">
        <v>1500</v>
      </c>
      <c r="H75" s="107">
        <f t="shared" si="1"/>
        <v>1500</v>
      </c>
      <c r="I75" s="107"/>
      <c r="J75" s="144" t="s">
        <v>90</v>
      </c>
      <c r="K75" s="144"/>
      <c r="L75" s="134"/>
      <c r="M75" s="134"/>
      <c r="N75" s="135"/>
    </row>
    <row r="76" spans="1:14" ht="30.2" customHeight="1" x14ac:dyDescent="0.25">
      <c r="A76" s="51" t="s">
        <v>95</v>
      </c>
      <c r="B76" s="143" t="s">
        <v>96</v>
      </c>
      <c r="C76" s="143"/>
      <c r="D76" s="143"/>
      <c r="E76" s="49" t="s">
        <v>37</v>
      </c>
      <c r="F76" s="49">
        <v>1</v>
      </c>
      <c r="G76" s="50">
        <v>2600</v>
      </c>
      <c r="H76" s="107">
        <f t="shared" si="1"/>
        <v>2600</v>
      </c>
      <c r="I76" s="107"/>
      <c r="J76" s="144" t="s">
        <v>90</v>
      </c>
      <c r="K76" s="144"/>
      <c r="L76" s="134"/>
      <c r="M76" s="134"/>
      <c r="N76" s="135"/>
    </row>
    <row r="77" spans="1:14" ht="25.5" customHeight="1" x14ac:dyDescent="0.25">
      <c r="A77" s="51" t="s">
        <v>97</v>
      </c>
      <c r="B77" s="143" t="s">
        <v>98</v>
      </c>
      <c r="C77" s="143"/>
      <c r="D77" s="143"/>
      <c r="E77" s="49" t="s">
        <v>37</v>
      </c>
      <c r="F77" s="49">
        <v>1</v>
      </c>
      <c r="G77" s="50">
        <v>280</v>
      </c>
      <c r="H77" s="107">
        <f t="shared" si="1"/>
        <v>280</v>
      </c>
      <c r="I77" s="107"/>
      <c r="J77" s="144" t="s">
        <v>90</v>
      </c>
      <c r="K77" s="144"/>
      <c r="L77" s="134"/>
      <c r="M77" s="134"/>
      <c r="N77" s="135"/>
    </row>
    <row r="78" spans="1:14" ht="25.5" customHeight="1" x14ac:dyDescent="0.25">
      <c r="A78" s="51" t="s">
        <v>99</v>
      </c>
      <c r="B78" s="143" t="s">
        <v>100</v>
      </c>
      <c r="C78" s="143"/>
      <c r="D78" s="143"/>
      <c r="E78" s="49" t="s">
        <v>37</v>
      </c>
      <c r="F78" s="49">
        <v>1</v>
      </c>
      <c r="G78" s="50">
        <v>1250</v>
      </c>
      <c r="H78" s="107">
        <f t="shared" si="1"/>
        <v>1250</v>
      </c>
      <c r="I78" s="107"/>
      <c r="J78" s="144" t="s">
        <v>90</v>
      </c>
      <c r="K78" s="144"/>
      <c r="L78" s="134"/>
      <c r="M78" s="134"/>
      <c r="N78" s="135"/>
    </row>
    <row r="79" spans="1:14" ht="22.5" customHeight="1" x14ac:dyDescent="0.25">
      <c r="A79" s="51" t="s">
        <v>101</v>
      </c>
      <c r="B79" s="143" t="s">
        <v>102</v>
      </c>
      <c r="C79" s="143"/>
      <c r="D79" s="143"/>
      <c r="E79" s="49" t="s">
        <v>37</v>
      </c>
      <c r="F79" s="49">
        <v>1</v>
      </c>
      <c r="G79" s="50">
        <v>8700</v>
      </c>
      <c r="H79" s="107">
        <f t="shared" si="1"/>
        <v>8700</v>
      </c>
      <c r="I79" s="107"/>
      <c r="J79" s="144" t="s">
        <v>90</v>
      </c>
      <c r="K79" s="144"/>
      <c r="L79" s="134"/>
      <c r="M79" s="134"/>
      <c r="N79" s="135"/>
    </row>
    <row r="80" spans="1:14" ht="40.15" customHeight="1" x14ac:dyDescent="0.25">
      <c r="A80" s="51" t="s">
        <v>103</v>
      </c>
      <c r="B80" s="143" t="s">
        <v>104</v>
      </c>
      <c r="C80" s="143"/>
      <c r="D80" s="143"/>
      <c r="E80" s="49" t="s">
        <v>37</v>
      </c>
      <c r="F80" s="47">
        <v>1</v>
      </c>
      <c r="G80" s="48">
        <v>1250</v>
      </c>
      <c r="H80" s="107">
        <f t="shared" si="1"/>
        <v>1250</v>
      </c>
      <c r="I80" s="107"/>
      <c r="J80" s="144" t="s">
        <v>90</v>
      </c>
      <c r="K80" s="144"/>
      <c r="L80" s="71"/>
      <c r="M80" s="71"/>
      <c r="N80" s="72"/>
    </row>
    <row r="81" spans="1:14" ht="24" customHeight="1" x14ac:dyDescent="0.25">
      <c r="A81" s="51" t="s">
        <v>105</v>
      </c>
      <c r="B81" s="143" t="s">
        <v>106</v>
      </c>
      <c r="C81" s="143"/>
      <c r="D81" s="143"/>
      <c r="E81" s="49" t="s">
        <v>37</v>
      </c>
      <c r="F81" s="47">
        <v>1</v>
      </c>
      <c r="G81" s="48">
        <v>78326.240000000005</v>
      </c>
      <c r="H81" s="107">
        <f t="shared" si="1"/>
        <v>78326.240000000005</v>
      </c>
      <c r="I81" s="107"/>
      <c r="J81" s="144" t="s">
        <v>90</v>
      </c>
      <c r="K81" s="144"/>
      <c r="L81" s="145"/>
      <c r="M81" s="145"/>
      <c r="N81" s="146"/>
    </row>
    <row r="82" spans="1:14" ht="30.6" customHeight="1" x14ac:dyDescent="0.25">
      <c r="A82" s="51" t="s">
        <v>107</v>
      </c>
      <c r="B82" s="143" t="s">
        <v>108</v>
      </c>
      <c r="C82" s="143"/>
      <c r="D82" s="143"/>
      <c r="E82" s="49" t="s">
        <v>37</v>
      </c>
      <c r="F82" s="47">
        <v>1</v>
      </c>
      <c r="G82" s="48">
        <v>5000</v>
      </c>
      <c r="H82" s="107">
        <f t="shared" si="1"/>
        <v>5000</v>
      </c>
      <c r="I82" s="107"/>
      <c r="J82" s="144" t="s">
        <v>90</v>
      </c>
      <c r="K82" s="144"/>
      <c r="L82" s="145"/>
      <c r="M82" s="145"/>
      <c r="N82" s="146"/>
    </row>
    <row r="83" spans="1:14" ht="26.45" customHeight="1" x14ac:dyDescent="0.25">
      <c r="A83" s="51" t="s">
        <v>109</v>
      </c>
      <c r="B83" s="143" t="s">
        <v>110</v>
      </c>
      <c r="C83" s="143"/>
      <c r="D83" s="143"/>
      <c r="E83" s="49" t="s">
        <v>37</v>
      </c>
      <c r="F83" s="47">
        <v>1</v>
      </c>
      <c r="G83" s="48">
        <v>2258</v>
      </c>
      <c r="H83" s="107">
        <f t="shared" si="1"/>
        <v>2258</v>
      </c>
      <c r="I83" s="107"/>
      <c r="J83" s="144" t="s">
        <v>90</v>
      </c>
      <c r="K83" s="144"/>
      <c r="L83" s="71"/>
      <c r="M83" s="71"/>
      <c r="N83" s="72"/>
    </row>
    <row r="84" spans="1:14" ht="20.85" customHeight="1" x14ac:dyDescent="0.25">
      <c r="A84" s="123" t="s">
        <v>111</v>
      </c>
      <c r="B84" s="124"/>
      <c r="C84" s="124"/>
      <c r="D84" s="124"/>
      <c r="E84" s="124"/>
      <c r="F84" s="124"/>
      <c r="G84" s="124"/>
      <c r="H84" s="142">
        <f>SUM(H73:I83)</f>
        <v>109042.24000000001</v>
      </c>
      <c r="I84" s="142"/>
      <c r="J84" s="126"/>
      <c r="K84" s="126"/>
      <c r="L84" s="126"/>
      <c r="M84" s="126"/>
      <c r="N84" s="127"/>
    </row>
    <row r="85" spans="1:14" ht="20.45" customHeight="1" x14ac:dyDescent="0.2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2"/>
    </row>
    <row r="86" spans="1:14" ht="15" customHeight="1" x14ac:dyDescent="0.25">
      <c r="A86" s="90" t="s">
        <v>84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4"/>
    </row>
    <row r="87" spans="1:14" ht="25.5" customHeight="1" x14ac:dyDescent="0.25">
      <c r="A87" s="90" t="s">
        <v>44</v>
      </c>
      <c r="B87" s="91" t="s">
        <v>33</v>
      </c>
      <c r="C87" s="91"/>
      <c r="D87" s="91"/>
      <c r="E87" s="91" t="s">
        <v>34</v>
      </c>
      <c r="F87" s="91"/>
      <c r="G87" s="91"/>
      <c r="H87" s="91"/>
      <c r="I87" s="91" t="s">
        <v>35</v>
      </c>
      <c r="J87" s="91"/>
      <c r="K87" s="91" t="s">
        <v>36</v>
      </c>
      <c r="L87" s="91"/>
      <c r="M87" s="91"/>
      <c r="N87" s="94"/>
    </row>
    <row r="88" spans="1:14" ht="15" customHeight="1" x14ac:dyDescent="0.25">
      <c r="A88" s="90"/>
      <c r="B88" s="91"/>
      <c r="C88" s="91"/>
      <c r="D88" s="91"/>
      <c r="E88" s="91" t="s">
        <v>37</v>
      </c>
      <c r="F88" s="91"/>
      <c r="G88" s="91" t="s">
        <v>38</v>
      </c>
      <c r="H88" s="91"/>
      <c r="I88" s="91"/>
      <c r="J88" s="91"/>
      <c r="K88" s="91" t="s">
        <v>39</v>
      </c>
      <c r="L88" s="91"/>
      <c r="M88" s="91" t="s">
        <v>40</v>
      </c>
      <c r="N88" s="94"/>
    </row>
    <row r="89" spans="1:14" ht="37.5" customHeight="1" x14ac:dyDescent="0.25">
      <c r="A89" s="52" t="s">
        <v>112</v>
      </c>
      <c r="B89" s="128" t="s">
        <v>113</v>
      </c>
      <c r="C89" s="128"/>
      <c r="D89" s="128"/>
      <c r="E89" s="122" t="s">
        <v>37</v>
      </c>
      <c r="F89" s="122"/>
      <c r="G89" s="122">
        <v>1</v>
      </c>
      <c r="H89" s="122"/>
      <c r="I89" s="98">
        <f>H94</f>
        <v>25162.18</v>
      </c>
      <c r="J89" s="98"/>
      <c r="K89" s="129">
        <v>43010</v>
      </c>
      <c r="L89" s="129"/>
      <c r="M89" s="129">
        <v>43098</v>
      </c>
      <c r="N89" s="130"/>
    </row>
    <row r="90" spans="1:14" ht="19.899999999999999" customHeight="1" x14ac:dyDescent="0.25">
      <c r="A90" s="70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2"/>
    </row>
    <row r="91" spans="1:14" ht="15" customHeight="1" x14ac:dyDescent="0.25">
      <c r="A91" s="90" t="s">
        <v>114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4"/>
    </row>
    <row r="92" spans="1:14" ht="30.2" customHeight="1" x14ac:dyDescent="0.25">
      <c r="A92" s="53" t="s">
        <v>48</v>
      </c>
      <c r="B92" s="74" t="s">
        <v>49</v>
      </c>
      <c r="C92" s="74"/>
      <c r="D92" s="74"/>
      <c r="E92" s="46" t="s">
        <v>37</v>
      </c>
      <c r="F92" s="46" t="s">
        <v>38</v>
      </c>
      <c r="G92" s="46" t="s">
        <v>50</v>
      </c>
      <c r="H92" s="91" t="s">
        <v>51</v>
      </c>
      <c r="I92" s="91"/>
      <c r="J92" s="91" t="s">
        <v>52</v>
      </c>
      <c r="K92" s="91"/>
      <c r="L92" s="91" t="s">
        <v>53</v>
      </c>
      <c r="M92" s="91"/>
      <c r="N92" s="94"/>
    </row>
    <row r="93" spans="1:14" ht="69.75" customHeight="1" x14ac:dyDescent="0.25">
      <c r="A93" s="52" t="s">
        <v>115</v>
      </c>
      <c r="B93" s="128" t="s">
        <v>116</v>
      </c>
      <c r="C93" s="128"/>
      <c r="D93" s="128"/>
      <c r="E93" s="47" t="s">
        <v>37</v>
      </c>
      <c r="F93" s="47">
        <v>1</v>
      </c>
      <c r="G93" s="48">
        <v>25162.18</v>
      </c>
      <c r="H93" s="141">
        <f>F93*G93</f>
        <v>25162.18</v>
      </c>
      <c r="I93" s="141"/>
      <c r="J93" s="122" t="s">
        <v>90</v>
      </c>
      <c r="K93" s="122"/>
      <c r="L93" s="71"/>
      <c r="M93" s="71"/>
      <c r="N93" s="72"/>
    </row>
    <row r="94" spans="1:14" ht="20.45" customHeight="1" x14ac:dyDescent="0.25">
      <c r="A94" s="123" t="s">
        <v>117</v>
      </c>
      <c r="B94" s="124"/>
      <c r="C94" s="124"/>
      <c r="D94" s="124"/>
      <c r="E94" s="124"/>
      <c r="F94" s="124"/>
      <c r="G94" s="124"/>
      <c r="H94" s="142">
        <f>SUM(H93:I93)</f>
        <v>25162.18</v>
      </c>
      <c r="I94" s="142"/>
      <c r="J94" s="126"/>
      <c r="K94" s="126"/>
      <c r="L94" s="126"/>
      <c r="M94" s="126"/>
      <c r="N94" s="127"/>
    </row>
    <row r="95" spans="1:14" ht="19.899999999999999" customHeight="1" x14ac:dyDescent="0.25">
      <c r="A95" s="133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5"/>
    </row>
    <row r="96" spans="1:14" ht="15" customHeight="1" x14ac:dyDescent="0.25">
      <c r="A96" s="90" t="s">
        <v>32</v>
      </c>
      <c r="B96" s="91" t="s">
        <v>33</v>
      </c>
      <c r="C96" s="91"/>
      <c r="D96" s="91"/>
      <c r="E96" s="91" t="s">
        <v>34</v>
      </c>
      <c r="F96" s="91"/>
      <c r="G96" s="91"/>
      <c r="H96" s="91"/>
      <c r="I96" s="91" t="s">
        <v>35</v>
      </c>
      <c r="J96" s="91"/>
      <c r="K96" s="91" t="s">
        <v>36</v>
      </c>
      <c r="L96" s="91"/>
      <c r="M96" s="91"/>
      <c r="N96" s="94"/>
    </row>
    <row r="97" spans="1:14" ht="15" customHeight="1" x14ac:dyDescent="0.25">
      <c r="A97" s="90"/>
      <c r="B97" s="91"/>
      <c r="C97" s="91"/>
      <c r="D97" s="91"/>
      <c r="E97" s="91" t="s">
        <v>37</v>
      </c>
      <c r="F97" s="91"/>
      <c r="G97" s="91" t="s">
        <v>38</v>
      </c>
      <c r="H97" s="91"/>
      <c r="I97" s="91"/>
      <c r="J97" s="91"/>
      <c r="K97" s="91" t="s">
        <v>39</v>
      </c>
      <c r="L97" s="91"/>
      <c r="M97" s="91" t="s">
        <v>40</v>
      </c>
      <c r="N97" s="94"/>
    </row>
    <row r="98" spans="1:14" ht="30.2" customHeight="1" x14ac:dyDescent="0.25">
      <c r="A98" s="52">
        <v>3</v>
      </c>
      <c r="B98" s="128" t="s">
        <v>118</v>
      </c>
      <c r="C98" s="128"/>
      <c r="D98" s="128"/>
      <c r="E98" s="122" t="s">
        <v>37</v>
      </c>
      <c r="F98" s="122"/>
      <c r="G98" s="122">
        <v>2</v>
      </c>
      <c r="H98" s="122"/>
      <c r="I98" s="98">
        <f>I104+I114</f>
        <v>41731.82</v>
      </c>
      <c r="J98" s="98"/>
      <c r="K98" s="129">
        <v>43010</v>
      </c>
      <c r="L98" s="129"/>
      <c r="M98" s="129">
        <v>43427</v>
      </c>
      <c r="N98" s="130"/>
    </row>
    <row r="99" spans="1:14" ht="21.95" customHeight="1" x14ac:dyDescent="0.25">
      <c r="A99" s="123" t="s">
        <v>119</v>
      </c>
      <c r="B99" s="124"/>
      <c r="C99" s="124"/>
      <c r="D99" s="124"/>
      <c r="E99" s="124"/>
      <c r="F99" s="124"/>
      <c r="G99" s="124"/>
      <c r="H99" s="124"/>
      <c r="I99" s="125">
        <f>I98</f>
        <v>41731.82</v>
      </c>
      <c r="J99" s="125"/>
      <c r="K99" s="126"/>
      <c r="L99" s="126"/>
      <c r="M99" s="126"/>
      <c r="N99" s="127"/>
    </row>
    <row r="100" spans="1:14" x14ac:dyDescent="0.25">
      <c r="A100" s="138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40"/>
    </row>
    <row r="101" spans="1:14" ht="17.649999999999999" customHeight="1" x14ac:dyDescent="0.25">
      <c r="A101" s="90" t="s">
        <v>120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4"/>
    </row>
    <row r="102" spans="1:14" ht="17.649999999999999" customHeight="1" x14ac:dyDescent="0.25">
      <c r="A102" s="90" t="s">
        <v>44</v>
      </c>
      <c r="B102" s="91" t="s">
        <v>33</v>
      </c>
      <c r="C102" s="91"/>
      <c r="D102" s="91"/>
      <c r="E102" s="91" t="s">
        <v>34</v>
      </c>
      <c r="F102" s="91"/>
      <c r="G102" s="91"/>
      <c r="H102" s="91"/>
      <c r="I102" s="91" t="s">
        <v>35</v>
      </c>
      <c r="J102" s="91"/>
      <c r="K102" s="91" t="s">
        <v>36</v>
      </c>
      <c r="L102" s="91"/>
      <c r="M102" s="91"/>
      <c r="N102" s="94"/>
    </row>
    <row r="103" spans="1:14" ht="15" customHeight="1" x14ac:dyDescent="0.25">
      <c r="A103" s="90"/>
      <c r="B103" s="91"/>
      <c r="C103" s="91"/>
      <c r="D103" s="91"/>
      <c r="E103" s="91" t="s">
        <v>37</v>
      </c>
      <c r="F103" s="91"/>
      <c r="G103" s="91" t="s">
        <v>38</v>
      </c>
      <c r="H103" s="91"/>
      <c r="I103" s="91"/>
      <c r="J103" s="91"/>
      <c r="K103" s="91" t="s">
        <v>39</v>
      </c>
      <c r="L103" s="91"/>
      <c r="M103" s="91" t="s">
        <v>40</v>
      </c>
      <c r="N103" s="94"/>
    </row>
    <row r="104" spans="1:14" ht="49.5" customHeight="1" x14ac:dyDescent="0.25">
      <c r="A104" s="52" t="s">
        <v>121</v>
      </c>
      <c r="B104" s="128" t="s">
        <v>122</v>
      </c>
      <c r="C104" s="128"/>
      <c r="D104" s="128"/>
      <c r="E104" s="122" t="s">
        <v>37</v>
      </c>
      <c r="F104" s="122"/>
      <c r="G104" s="122">
        <v>1</v>
      </c>
      <c r="H104" s="122"/>
      <c r="I104" s="98">
        <f>H109</f>
        <v>38692.43</v>
      </c>
      <c r="J104" s="98"/>
      <c r="K104" s="129">
        <v>43098</v>
      </c>
      <c r="L104" s="129"/>
      <c r="M104" s="129">
        <v>43427</v>
      </c>
      <c r="N104" s="130"/>
    </row>
    <row r="105" spans="1:14" ht="21.4" customHeight="1" x14ac:dyDescent="0.25">
      <c r="A105" s="110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36"/>
    </row>
    <row r="106" spans="1:14" ht="15" customHeight="1" x14ac:dyDescent="0.25">
      <c r="A106" s="90" t="s">
        <v>123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4"/>
    </row>
    <row r="107" spans="1:14" ht="39.200000000000003" customHeight="1" x14ac:dyDescent="0.25">
      <c r="A107" s="53" t="s">
        <v>48</v>
      </c>
      <c r="B107" s="91" t="s">
        <v>49</v>
      </c>
      <c r="C107" s="91"/>
      <c r="D107" s="91"/>
      <c r="E107" s="46" t="s">
        <v>37</v>
      </c>
      <c r="F107" s="46" t="s">
        <v>38</v>
      </c>
      <c r="G107" s="46" t="s">
        <v>50</v>
      </c>
      <c r="H107" s="91" t="s">
        <v>51</v>
      </c>
      <c r="I107" s="91"/>
      <c r="J107" s="91" t="s">
        <v>52</v>
      </c>
      <c r="K107" s="91"/>
      <c r="L107" s="91" t="s">
        <v>53</v>
      </c>
      <c r="M107" s="91"/>
      <c r="N107" s="94"/>
    </row>
    <row r="108" spans="1:14" ht="106.15" customHeight="1" x14ac:dyDescent="0.25">
      <c r="A108" s="52" t="s">
        <v>124</v>
      </c>
      <c r="B108" s="137" t="s">
        <v>125</v>
      </c>
      <c r="C108" s="137"/>
      <c r="D108" s="137"/>
      <c r="E108" s="47" t="s">
        <v>37</v>
      </c>
      <c r="F108" s="47">
        <v>1</v>
      </c>
      <c r="G108" s="48">
        <v>38692.43</v>
      </c>
      <c r="H108" s="98">
        <f>F108*G108</f>
        <v>38692.43</v>
      </c>
      <c r="I108" s="98"/>
      <c r="J108" s="98" t="s">
        <v>126</v>
      </c>
      <c r="K108" s="98" t="s">
        <v>56</v>
      </c>
      <c r="L108" s="131"/>
      <c r="M108" s="131"/>
      <c r="N108" s="132"/>
    </row>
    <row r="109" spans="1:14" ht="23.1" customHeight="1" x14ac:dyDescent="0.25">
      <c r="A109" s="123" t="s">
        <v>127</v>
      </c>
      <c r="B109" s="124"/>
      <c r="C109" s="124"/>
      <c r="D109" s="124"/>
      <c r="E109" s="124"/>
      <c r="F109" s="124"/>
      <c r="G109" s="124"/>
      <c r="H109" s="125">
        <f>SUM(H108:H108)</f>
        <v>38692.43</v>
      </c>
      <c r="I109" s="125"/>
      <c r="J109" s="126"/>
      <c r="K109" s="126"/>
      <c r="L109" s="126"/>
      <c r="M109" s="126"/>
      <c r="N109" s="127"/>
    </row>
    <row r="110" spans="1:14" ht="19.350000000000001" customHeight="1" x14ac:dyDescent="0.25">
      <c r="A110" s="133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5"/>
    </row>
    <row r="111" spans="1:14" ht="19.350000000000001" customHeight="1" x14ac:dyDescent="0.25">
      <c r="A111" s="90" t="s">
        <v>120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4"/>
    </row>
    <row r="112" spans="1:14" ht="19.350000000000001" customHeight="1" x14ac:dyDescent="0.25">
      <c r="A112" s="90" t="s">
        <v>44</v>
      </c>
      <c r="B112" s="91" t="s">
        <v>33</v>
      </c>
      <c r="C112" s="91"/>
      <c r="D112" s="91"/>
      <c r="E112" s="91" t="s">
        <v>34</v>
      </c>
      <c r="F112" s="91"/>
      <c r="G112" s="91"/>
      <c r="H112" s="91"/>
      <c r="I112" s="91" t="s">
        <v>35</v>
      </c>
      <c r="J112" s="91"/>
      <c r="K112" s="91" t="s">
        <v>36</v>
      </c>
      <c r="L112" s="91"/>
      <c r="M112" s="91"/>
      <c r="N112" s="94"/>
    </row>
    <row r="113" spans="1:14" ht="19.350000000000001" customHeight="1" x14ac:dyDescent="0.25">
      <c r="A113" s="90"/>
      <c r="B113" s="91"/>
      <c r="C113" s="91"/>
      <c r="D113" s="91"/>
      <c r="E113" s="91" t="s">
        <v>37</v>
      </c>
      <c r="F113" s="91"/>
      <c r="G113" s="91" t="s">
        <v>38</v>
      </c>
      <c r="H113" s="91"/>
      <c r="I113" s="91"/>
      <c r="J113" s="91"/>
      <c r="K113" s="91" t="s">
        <v>39</v>
      </c>
      <c r="L113" s="91"/>
      <c r="M113" s="91" t="s">
        <v>40</v>
      </c>
      <c r="N113" s="94"/>
    </row>
    <row r="114" spans="1:14" ht="51.4" customHeight="1" x14ac:dyDescent="0.25">
      <c r="A114" s="52" t="s">
        <v>128</v>
      </c>
      <c r="B114" s="128" t="s">
        <v>129</v>
      </c>
      <c r="C114" s="128"/>
      <c r="D114" s="128"/>
      <c r="E114" s="122" t="s">
        <v>37</v>
      </c>
      <c r="F114" s="122"/>
      <c r="G114" s="122">
        <v>1</v>
      </c>
      <c r="H114" s="122"/>
      <c r="I114" s="98">
        <f>H119</f>
        <v>3039.39</v>
      </c>
      <c r="J114" s="98"/>
      <c r="K114" s="129">
        <v>43010</v>
      </c>
      <c r="L114" s="129"/>
      <c r="M114" s="129">
        <v>43098</v>
      </c>
      <c r="N114" s="130"/>
    </row>
    <row r="115" spans="1:14" ht="19.350000000000001" customHeight="1" x14ac:dyDescent="0.25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36"/>
    </row>
    <row r="116" spans="1:14" ht="19.350000000000001" customHeight="1" x14ac:dyDescent="0.25">
      <c r="A116" s="90" t="s">
        <v>130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4"/>
    </row>
    <row r="117" spans="1:14" ht="29.85" customHeight="1" x14ac:dyDescent="0.25">
      <c r="A117" s="53" t="s">
        <v>48</v>
      </c>
      <c r="B117" s="91" t="s">
        <v>49</v>
      </c>
      <c r="C117" s="91"/>
      <c r="D117" s="91"/>
      <c r="E117" s="46" t="s">
        <v>37</v>
      </c>
      <c r="F117" s="46" t="s">
        <v>38</v>
      </c>
      <c r="G117" s="46" t="s">
        <v>50</v>
      </c>
      <c r="H117" s="91" t="s">
        <v>51</v>
      </c>
      <c r="I117" s="91"/>
      <c r="J117" s="91" t="s">
        <v>52</v>
      </c>
      <c r="K117" s="91"/>
      <c r="L117" s="91" t="s">
        <v>53</v>
      </c>
      <c r="M117" s="91"/>
      <c r="N117" s="94"/>
    </row>
    <row r="118" spans="1:14" ht="131.85" customHeight="1" x14ac:dyDescent="0.25">
      <c r="A118" s="52" t="s">
        <v>131</v>
      </c>
      <c r="B118" s="128" t="s">
        <v>453</v>
      </c>
      <c r="C118" s="128"/>
      <c r="D118" s="128"/>
      <c r="E118" s="47" t="s">
        <v>37</v>
      </c>
      <c r="F118" s="47">
        <v>3</v>
      </c>
      <c r="G118" s="48">
        <v>1013.13</v>
      </c>
      <c r="H118" s="98">
        <f>F118*G118</f>
        <v>3039.39</v>
      </c>
      <c r="I118" s="98"/>
      <c r="J118" s="98" t="s">
        <v>126</v>
      </c>
      <c r="K118" s="98" t="s">
        <v>56</v>
      </c>
      <c r="L118" s="131"/>
      <c r="M118" s="131"/>
      <c r="N118" s="132"/>
    </row>
    <row r="119" spans="1:14" ht="19.350000000000001" customHeight="1" x14ac:dyDescent="0.25">
      <c r="A119" s="123" t="s">
        <v>127</v>
      </c>
      <c r="B119" s="124"/>
      <c r="C119" s="124"/>
      <c r="D119" s="124"/>
      <c r="E119" s="124"/>
      <c r="F119" s="124"/>
      <c r="G119" s="124"/>
      <c r="H119" s="125">
        <f>SUM(H118:H118)</f>
        <v>3039.39</v>
      </c>
      <c r="I119" s="125"/>
      <c r="J119" s="126"/>
      <c r="K119" s="126"/>
      <c r="L119" s="126"/>
      <c r="M119" s="126"/>
      <c r="N119" s="127"/>
    </row>
    <row r="120" spans="1:14" ht="20.85" customHeight="1" x14ac:dyDescent="0.25">
      <c r="A120" s="133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5"/>
    </row>
    <row r="121" spans="1:14" ht="15" customHeight="1" x14ac:dyDescent="0.25">
      <c r="A121" s="90" t="s">
        <v>32</v>
      </c>
      <c r="B121" s="91" t="s">
        <v>33</v>
      </c>
      <c r="C121" s="91"/>
      <c r="D121" s="91"/>
      <c r="E121" s="91" t="s">
        <v>34</v>
      </c>
      <c r="F121" s="91"/>
      <c r="G121" s="91"/>
      <c r="H121" s="91"/>
      <c r="I121" s="91" t="s">
        <v>35</v>
      </c>
      <c r="J121" s="91"/>
      <c r="K121" s="91" t="s">
        <v>36</v>
      </c>
      <c r="L121" s="91"/>
      <c r="M121" s="91"/>
      <c r="N121" s="94"/>
    </row>
    <row r="122" spans="1:14" ht="15" customHeight="1" x14ac:dyDescent="0.25">
      <c r="A122" s="90"/>
      <c r="B122" s="91"/>
      <c r="C122" s="91"/>
      <c r="D122" s="91"/>
      <c r="E122" s="91" t="s">
        <v>37</v>
      </c>
      <c r="F122" s="91"/>
      <c r="G122" s="91" t="s">
        <v>38</v>
      </c>
      <c r="H122" s="91"/>
      <c r="I122" s="91"/>
      <c r="J122" s="91"/>
      <c r="K122" s="91" t="s">
        <v>39</v>
      </c>
      <c r="L122" s="91"/>
      <c r="M122" s="91" t="s">
        <v>40</v>
      </c>
      <c r="N122" s="94"/>
    </row>
    <row r="123" spans="1:14" ht="30.6" customHeight="1" x14ac:dyDescent="0.25">
      <c r="A123" s="52">
        <v>4</v>
      </c>
      <c r="B123" s="128" t="s">
        <v>132</v>
      </c>
      <c r="C123" s="128"/>
      <c r="D123" s="128"/>
      <c r="E123" s="122" t="s">
        <v>37</v>
      </c>
      <c r="F123" s="122"/>
      <c r="G123" s="122">
        <v>1</v>
      </c>
      <c r="H123" s="122"/>
      <c r="I123" s="98">
        <f>I129</f>
        <v>35112.18</v>
      </c>
      <c r="J123" s="98"/>
      <c r="K123" s="129">
        <v>42920</v>
      </c>
      <c r="L123" s="129"/>
      <c r="M123" s="129">
        <v>42947</v>
      </c>
      <c r="N123" s="130"/>
    </row>
    <row r="124" spans="1:14" ht="21.95" customHeight="1" x14ac:dyDescent="0.25">
      <c r="A124" s="123" t="s">
        <v>133</v>
      </c>
      <c r="B124" s="124"/>
      <c r="C124" s="124"/>
      <c r="D124" s="124"/>
      <c r="E124" s="124"/>
      <c r="F124" s="124"/>
      <c r="G124" s="124"/>
      <c r="H124" s="124"/>
      <c r="I124" s="125">
        <f>SUM(I123:J123)</f>
        <v>35112.18</v>
      </c>
      <c r="J124" s="125"/>
      <c r="K124" s="126"/>
      <c r="L124" s="126"/>
      <c r="M124" s="126"/>
      <c r="N124" s="127"/>
    </row>
    <row r="125" spans="1:14" ht="19.899999999999999" customHeight="1" x14ac:dyDescent="0.25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2"/>
    </row>
    <row r="126" spans="1:14" ht="16.7" customHeight="1" x14ac:dyDescent="0.25">
      <c r="A126" s="90" t="s">
        <v>134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4"/>
    </row>
    <row r="127" spans="1:14" ht="15" customHeight="1" x14ac:dyDescent="0.25">
      <c r="A127" s="90" t="s">
        <v>44</v>
      </c>
      <c r="B127" s="91" t="s">
        <v>33</v>
      </c>
      <c r="C127" s="91"/>
      <c r="D127" s="91"/>
      <c r="E127" s="91" t="s">
        <v>34</v>
      </c>
      <c r="F127" s="91"/>
      <c r="G127" s="91"/>
      <c r="H127" s="91"/>
      <c r="I127" s="91" t="s">
        <v>35</v>
      </c>
      <c r="J127" s="91"/>
      <c r="K127" s="91" t="s">
        <v>36</v>
      </c>
      <c r="L127" s="91"/>
      <c r="M127" s="91"/>
      <c r="N127" s="94"/>
    </row>
    <row r="128" spans="1:14" ht="15" customHeight="1" x14ac:dyDescent="0.25">
      <c r="A128" s="90"/>
      <c r="B128" s="91"/>
      <c r="C128" s="91"/>
      <c r="D128" s="91"/>
      <c r="E128" s="91" t="s">
        <v>37</v>
      </c>
      <c r="F128" s="91"/>
      <c r="G128" s="91" t="s">
        <v>38</v>
      </c>
      <c r="H128" s="91"/>
      <c r="I128" s="91"/>
      <c r="J128" s="91"/>
      <c r="K128" s="91" t="s">
        <v>39</v>
      </c>
      <c r="L128" s="91"/>
      <c r="M128" s="91" t="s">
        <v>40</v>
      </c>
      <c r="N128" s="94"/>
    </row>
    <row r="129" spans="1:14" ht="56.25" customHeight="1" x14ac:dyDescent="0.25">
      <c r="A129" s="52" t="s">
        <v>135</v>
      </c>
      <c r="B129" s="128" t="s">
        <v>136</v>
      </c>
      <c r="C129" s="128"/>
      <c r="D129" s="128"/>
      <c r="E129" s="122" t="s">
        <v>37</v>
      </c>
      <c r="F129" s="122"/>
      <c r="G129" s="122">
        <v>1</v>
      </c>
      <c r="H129" s="122"/>
      <c r="I129" s="98">
        <f>H134</f>
        <v>35112.18</v>
      </c>
      <c r="J129" s="98"/>
      <c r="K129" s="129">
        <v>42920</v>
      </c>
      <c r="L129" s="129"/>
      <c r="M129" s="129">
        <v>42947</v>
      </c>
      <c r="N129" s="130"/>
    </row>
    <row r="130" spans="1:14" ht="17.100000000000001" customHeight="1" x14ac:dyDescent="0.25">
      <c r="A130" s="70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2"/>
    </row>
    <row r="131" spans="1:14" ht="17.649999999999999" customHeight="1" x14ac:dyDescent="0.25">
      <c r="A131" s="90" t="s">
        <v>137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4"/>
    </row>
    <row r="132" spans="1:14" ht="31.9" customHeight="1" x14ac:dyDescent="0.25">
      <c r="A132" s="53" t="s">
        <v>48</v>
      </c>
      <c r="B132" s="91" t="s">
        <v>49</v>
      </c>
      <c r="C132" s="91"/>
      <c r="D132" s="91"/>
      <c r="E132" s="46" t="s">
        <v>37</v>
      </c>
      <c r="F132" s="46" t="s">
        <v>38</v>
      </c>
      <c r="G132" s="46" t="s">
        <v>50</v>
      </c>
      <c r="H132" s="91" t="s">
        <v>51</v>
      </c>
      <c r="I132" s="91"/>
      <c r="J132" s="91" t="s">
        <v>52</v>
      </c>
      <c r="K132" s="91"/>
      <c r="L132" s="91" t="s">
        <v>53</v>
      </c>
      <c r="M132" s="91"/>
      <c r="N132" s="94"/>
    </row>
    <row r="133" spans="1:14" ht="35.450000000000003" customHeight="1" x14ac:dyDescent="0.25">
      <c r="A133" s="52" t="s">
        <v>138</v>
      </c>
      <c r="B133" s="121" t="s">
        <v>139</v>
      </c>
      <c r="C133" s="121"/>
      <c r="D133" s="121"/>
      <c r="E133" s="47" t="s">
        <v>37</v>
      </c>
      <c r="F133" s="47">
        <v>1</v>
      </c>
      <c r="G133" s="48">
        <v>35112.18</v>
      </c>
      <c r="H133" s="98">
        <f>F133*G133</f>
        <v>35112.18</v>
      </c>
      <c r="I133" s="98"/>
      <c r="J133" s="122" t="s">
        <v>90</v>
      </c>
      <c r="K133" s="122"/>
      <c r="L133" s="71"/>
      <c r="M133" s="71"/>
      <c r="N133" s="72"/>
    </row>
    <row r="134" spans="1:14" ht="21.95" customHeight="1" x14ac:dyDescent="0.25">
      <c r="A134" s="123" t="s">
        <v>140</v>
      </c>
      <c r="B134" s="124"/>
      <c r="C134" s="124"/>
      <c r="D134" s="124"/>
      <c r="E134" s="124"/>
      <c r="F134" s="124"/>
      <c r="G134" s="124"/>
      <c r="H134" s="125">
        <f>H133</f>
        <v>35112.18</v>
      </c>
      <c r="I134" s="125"/>
      <c r="J134" s="126"/>
      <c r="K134" s="126"/>
      <c r="L134" s="126"/>
      <c r="M134" s="126"/>
      <c r="N134" s="127"/>
    </row>
    <row r="135" spans="1:14" ht="18.75" customHeight="1" x14ac:dyDescent="0.25">
      <c r="A135" s="70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2"/>
    </row>
    <row r="136" spans="1:14" ht="32.1" customHeight="1" x14ac:dyDescent="0.25">
      <c r="A136" s="112" t="s">
        <v>141</v>
      </c>
      <c r="B136" s="113"/>
      <c r="C136" s="113"/>
      <c r="D136" s="113"/>
      <c r="E136" s="113"/>
      <c r="F136" s="113"/>
      <c r="G136" s="113"/>
      <c r="H136" s="113"/>
      <c r="I136" s="114">
        <f>I37+I64+I99+I124</f>
        <v>351121.80000000005</v>
      </c>
      <c r="J136" s="114"/>
      <c r="K136" s="114"/>
      <c r="L136" s="114"/>
      <c r="M136" s="114"/>
      <c r="N136" s="115"/>
    </row>
    <row r="137" spans="1:14" ht="20.45" customHeight="1" x14ac:dyDescent="0.2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2"/>
    </row>
    <row r="138" spans="1:14" ht="25.15" customHeight="1" x14ac:dyDescent="0.25">
      <c r="A138" s="73" t="s">
        <v>142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/>
    </row>
    <row r="139" spans="1:14" ht="19.899999999999999" customHeight="1" x14ac:dyDescent="0.25">
      <c r="A139" s="70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2"/>
    </row>
    <row r="140" spans="1:14" ht="20.85" customHeight="1" x14ac:dyDescent="0.25">
      <c r="A140" s="110" t="s">
        <v>143</v>
      </c>
      <c r="B140" s="91" t="s">
        <v>49</v>
      </c>
      <c r="C140" s="91"/>
      <c r="D140" s="91"/>
      <c r="E140" s="91"/>
      <c r="F140" s="91" t="s">
        <v>144</v>
      </c>
      <c r="G140" s="91"/>
      <c r="H140" s="91"/>
      <c r="I140" s="91"/>
      <c r="J140" s="91" t="s">
        <v>145</v>
      </c>
      <c r="K140" s="91"/>
      <c r="L140" s="91"/>
      <c r="M140" s="91"/>
      <c r="N140" s="94"/>
    </row>
    <row r="141" spans="1:14" ht="19.899999999999999" customHeight="1" x14ac:dyDescent="0.25">
      <c r="A141" s="110"/>
      <c r="B141" s="116" t="s">
        <v>146</v>
      </c>
      <c r="C141" s="116"/>
      <c r="D141" s="116"/>
      <c r="E141" s="116"/>
      <c r="F141" s="117">
        <v>1</v>
      </c>
      <c r="G141" s="117"/>
      <c r="H141" s="117"/>
      <c r="I141" s="117"/>
      <c r="J141" s="99">
        <f>I136</f>
        <v>351121.80000000005</v>
      </c>
      <c r="K141" s="99"/>
      <c r="L141" s="99"/>
      <c r="M141" s="99"/>
      <c r="N141" s="100"/>
    </row>
    <row r="142" spans="1:14" ht="21.4" customHeight="1" x14ac:dyDescent="0.25">
      <c r="A142" s="110"/>
      <c r="B142" s="116" t="s">
        <v>147</v>
      </c>
      <c r="C142" s="116"/>
      <c r="D142" s="116"/>
      <c r="E142" s="116"/>
      <c r="F142" s="117">
        <v>0.8</v>
      </c>
      <c r="G142" s="117"/>
      <c r="H142" s="117"/>
      <c r="I142" s="117"/>
      <c r="J142" s="99">
        <f>J141*0.8</f>
        <v>280897.44000000006</v>
      </c>
      <c r="K142" s="99"/>
      <c r="L142" s="99"/>
      <c r="M142" s="99"/>
      <c r="N142" s="100"/>
    </row>
    <row r="143" spans="1:14" ht="20.85" customHeight="1" x14ac:dyDescent="0.25">
      <c r="A143" s="110"/>
      <c r="B143" s="116" t="s">
        <v>148</v>
      </c>
      <c r="C143" s="116"/>
      <c r="D143" s="116"/>
      <c r="E143" s="116"/>
      <c r="F143" s="117">
        <v>0.2</v>
      </c>
      <c r="G143" s="117"/>
      <c r="H143" s="117"/>
      <c r="I143" s="117"/>
      <c r="J143" s="99">
        <f>J141*0.2</f>
        <v>70224.360000000015</v>
      </c>
      <c r="K143" s="99"/>
      <c r="L143" s="99"/>
      <c r="M143" s="99"/>
      <c r="N143" s="100"/>
    </row>
    <row r="144" spans="1:14" ht="19.350000000000001" customHeight="1" x14ac:dyDescent="0.25">
      <c r="A144" s="110"/>
      <c r="B144" s="118" t="s">
        <v>149</v>
      </c>
      <c r="C144" s="118"/>
      <c r="D144" s="118"/>
      <c r="E144" s="118"/>
      <c r="F144" s="119">
        <v>0.1</v>
      </c>
      <c r="G144" s="119"/>
      <c r="H144" s="119"/>
      <c r="I144" s="119"/>
      <c r="J144" s="98">
        <f>J143*0.5</f>
        <v>35112.180000000008</v>
      </c>
      <c r="K144" s="98"/>
      <c r="L144" s="98"/>
      <c r="M144" s="98"/>
      <c r="N144" s="120"/>
    </row>
    <row r="145" spans="1:14" ht="20.85" customHeight="1" x14ac:dyDescent="0.25">
      <c r="A145" s="110"/>
      <c r="B145" s="118" t="s">
        <v>150</v>
      </c>
      <c r="C145" s="118"/>
      <c r="D145" s="118"/>
      <c r="E145" s="118"/>
      <c r="F145" s="119">
        <v>0.1</v>
      </c>
      <c r="G145" s="119"/>
      <c r="H145" s="119"/>
      <c r="I145" s="119"/>
      <c r="J145" s="98">
        <f>J143*0.5</f>
        <v>35112.180000000008</v>
      </c>
      <c r="K145" s="98"/>
      <c r="L145" s="98"/>
      <c r="M145" s="98"/>
      <c r="N145" s="120"/>
    </row>
    <row r="146" spans="1:14" ht="20.45" customHeight="1" x14ac:dyDescent="0.25">
      <c r="A146" s="70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2"/>
    </row>
    <row r="147" spans="1:14" ht="18.2" customHeight="1" x14ac:dyDescent="0.25">
      <c r="A147" s="110" t="s">
        <v>151</v>
      </c>
      <c r="B147" s="111"/>
      <c r="C147" s="111"/>
      <c r="D147" s="91" t="s">
        <v>152</v>
      </c>
      <c r="E147" s="91"/>
      <c r="F147" s="91"/>
      <c r="G147" s="91"/>
      <c r="H147" s="91" t="s">
        <v>145</v>
      </c>
      <c r="I147" s="91"/>
      <c r="J147" s="91"/>
      <c r="K147" s="91"/>
      <c r="L147" s="91"/>
      <c r="M147" s="91"/>
      <c r="N147" s="94"/>
    </row>
    <row r="148" spans="1:14" ht="22.5" customHeight="1" x14ac:dyDescent="0.25">
      <c r="A148" s="110"/>
      <c r="B148" s="111"/>
      <c r="C148" s="111"/>
      <c r="D148" s="111">
        <v>2017</v>
      </c>
      <c r="E148" s="111"/>
      <c r="F148" s="111"/>
      <c r="G148" s="111"/>
      <c r="H148" s="99">
        <f>J142</f>
        <v>280897.44000000006</v>
      </c>
      <c r="I148" s="99"/>
      <c r="J148" s="99"/>
      <c r="K148" s="99"/>
      <c r="L148" s="99"/>
      <c r="M148" s="99"/>
      <c r="N148" s="100"/>
    </row>
    <row r="149" spans="1:14" ht="18.2" customHeight="1" x14ac:dyDescent="0.25">
      <c r="A149" s="110"/>
      <c r="B149" s="111"/>
      <c r="C149" s="111"/>
      <c r="D149" s="111"/>
      <c r="E149" s="111"/>
      <c r="F149" s="111"/>
      <c r="G149" s="111"/>
      <c r="H149" s="99"/>
      <c r="I149" s="99"/>
      <c r="J149" s="99"/>
      <c r="K149" s="99"/>
      <c r="L149" s="99"/>
      <c r="M149" s="99"/>
      <c r="N149" s="100"/>
    </row>
    <row r="150" spans="1:14" ht="20.45" customHeight="1" x14ac:dyDescent="0.25">
      <c r="A150" s="110"/>
      <c r="B150" s="111"/>
      <c r="C150" s="111"/>
      <c r="D150" s="86" t="s">
        <v>153</v>
      </c>
      <c r="E150" s="86"/>
      <c r="F150" s="86"/>
      <c r="G150" s="86"/>
      <c r="H150" s="88">
        <f>H148</f>
        <v>280897.44000000006</v>
      </c>
      <c r="I150" s="88"/>
      <c r="J150" s="88"/>
      <c r="K150" s="88"/>
      <c r="L150" s="88"/>
      <c r="M150" s="88"/>
      <c r="N150" s="89"/>
    </row>
    <row r="151" spans="1:14" ht="19.350000000000001" customHeight="1" x14ac:dyDescent="0.25">
      <c r="A151" s="70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2"/>
    </row>
    <row r="152" spans="1:14" ht="21.4" customHeight="1" x14ac:dyDescent="0.25">
      <c r="A152" s="73" t="s">
        <v>154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5"/>
    </row>
    <row r="153" spans="1:14" x14ac:dyDescent="0.25">
      <c r="A153" s="70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2"/>
    </row>
    <row r="154" spans="1:14" ht="29.1" customHeight="1" x14ac:dyDescent="0.25">
      <c r="A154" s="90" t="s">
        <v>155</v>
      </c>
      <c r="B154" s="91"/>
      <c r="C154" s="91" t="s">
        <v>156</v>
      </c>
      <c r="D154" s="91"/>
      <c r="E154" s="91" t="s">
        <v>157</v>
      </c>
      <c r="F154" s="91"/>
      <c r="G154" s="91" t="s">
        <v>158</v>
      </c>
      <c r="H154" s="91"/>
      <c r="I154" s="91" t="s">
        <v>159</v>
      </c>
      <c r="J154" s="91"/>
      <c r="K154" s="91" t="s">
        <v>160</v>
      </c>
      <c r="L154" s="91"/>
      <c r="M154" s="91" t="s">
        <v>161</v>
      </c>
      <c r="N154" s="94"/>
    </row>
    <row r="155" spans="1:14" ht="21.4" customHeight="1" x14ac:dyDescent="0.25">
      <c r="A155" s="95">
        <v>42830</v>
      </c>
      <c r="B155" s="96"/>
      <c r="C155" s="98">
        <f>C158</f>
        <v>140073.38</v>
      </c>
      <c r="D155" s="98"/>
      <c r="E155" s="98">
        <v>0</v>
      </c>
      <c r="F155" s="98"/>
      <c r="G155" s="98">
        <v>0</v>
      </c>
      <c r="H155" s="98"/>
      <c r="I155" s="98">
        <v>0</v>
      </c>
      <c r="J155" s="98"/>
      <c r="K155" s="98">
        <v>0</v>
      </c>
      <c r="L155" s="98"/>
      <c r="M155" s="99">
        <f>SUM(C155:L155)</f>
        <v>140073.38</v>
      </c>
      <c r="N155" s="100"/>
    </row>
    <row r="156" spans="1:14" ht="19.899999999999999" customHeight="1" x14ac:dyDescent="0.25">
      <c r="A156" s="95">
        <v>42950</v>
      </c>
      <c r="B156" s="96"/>
      <c r="C156" s="98">
        <v>0</v>
      </c>
      <c r="D156" s="98"/>
      <c r="E156" s="98">
        <f>E158</f>
        <v>99092.24</v>
      </c>
      <c r="F156" s="98"/>
      <c r="G156" s="98">
        <v>0</v>
      </c>
      <c r="H156" s="98"/>
      <c r="I156" s="98">
        <v>0</v>
      </c>
      <c r="J156" s="98"/>
      <c r="K156" s="98">
        <v>0</v>
      </c>
      <c r="L156" s="98"/>
      <c r="M156" s="99">
        <f>SUM(C156:L156)</f>
        <v>99092.24</v>
      </c>
      <c r="N156" s="100"/>
    </row>
    <row r="157" spans="1:14" ht="18.75" customHeight="1" x14ac:dyDescent="0.25">
      <c r="A157" s="95">
        <v>43070</v>
      </c>
      <c r="B157" s="96"/>
      <c r="C157" s="98">
        <v>0</v>
      </c>
      <c r="D157" s="98"/>
      <c r="E157" s="98">
        <v>0</v>
      </c>
      <c r="F157" s="98"/>
      <c r="G157" s="98">
        <f>G158</f>
        <v>41731.82</v>
      </c>
      <c r="H157" s="98"/>
      <c r="I157" s="108">
        <f>I158</f>
        <v>0</v>
      </c>
      <c r="J157" s="108"/>
      <c r="K157" s="98">
        <v>0</v>
      </c>
      <c r="L157" s="98"/>
      <c r="M157" s="99">
        <f>SUM(C157:L157)</f>
        <v>41731.82</v>
      </c>
      <c r="N157" s="100"/>
    </row>
    <row r="158" spans="1:14" ht="18.75" customHeight="1" x14ac:dyDescent="0.25">
      <c r="A158" s="85" t="s">
        <v>162</v>
      </c>
      <c r="B158" s="86"/>
      <c r="C158" s="88">
        <f>C167</f>
        <v>140073.38</v>
      </c>
      <c r="D158" s="88"/>
      <c r="E158" s="88">
        <f>E167-E165</f>
        <v>99092.24</v>
      </c>
      <c r="F158" s="88"/>
      <c r="G158" s="88">
        <f>G167</f>
        <v>41731.82</v>
      </c>
      <c r="H158" s="88"/>
      <c r="I158" s="109">
        <v>0</v>
      </c>
      <c r="J158" s="109"/>
      <c r="K158" s="109">
        <v>0</v>
      </c>
      <c r="L158" s="109"/>
      <c r="M158" s="88">
        <f>SUM(M155:N157)</f>
        <v>280897.44</v>
      </c>
      <c r="N158" s="89"/>
    </row>
    <row r="159" spans="1:14" ht="18.75" customHeight="1" x14ac:dyDescent="0.25">
      <c r="A159" s="70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2"/>
    </row>
    <row r="160" spans="1:14" ht="21.95" customHeight="1" x14ac:dyDescent="0.25">
      <c r="A160" s="90" t="s">
        <v>163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4"/>
    </row>
    <row r="161" spans="1:14" x14ac:dyDescent="0.25">
      <c r="A161" s="90" t="s">
        <v>164</v>
      </c>
      <c r="B161" s="91"/>
      <c r="C161" s="91" t="s">
        <v>156</v>
      </c>
      <c r="D161" s="91"/>
      <c r="E161" s="91" t="s">
        <v>157</v>
      </c>
      <c r="F161" s="91"/>
      <c r="G161" s="91" t="s">
        <v>158</v>
      </c>
      <c r="H161" s="91"/>
      <c r="I161" s="91" t="s">
        <v>159</v>
      </c>
      <c r="J161" s="91"/>
      <c r="K161" s="91" t="s">
        <v>160</v>
      </c>
      <c r="L161" s="91"/>
      <c r="M161" s="91" t="s">
        <v>161</v>
      </c>
      <c r="N161" s="94"/>
    </row>
    <row r="162" spans="1:14" ht="22.35" customHeight="1" x14ac:dyDescent="0.25">
      <c r="A162" s="104">
        <v>42853</v>
      </c>
      <c r="B162" s="105"/>
      <c r="C162" s="106">
        <v>0</v>
      </c>
      <c r="D162" s="106"/>
      <c r="E162" s="107">
        <f>E165*0.05</f>
        <v>1755.6090000000004</v>
      </c>
      <c r="F162" s="107"/>
      <c r="G162" s="106">
        <v>0</v>
      </c>
      <c r="H162" s="106"/>
      <c r="I162" s="106">
        <v>0</v>
      </c>
      <c r="J162" s="106"/>
      <c r="K162" s="106">
        <v>0</v>
      </c>
      <c r="L162" s="106"/>
      <c r="M162" s="102">
        <f>SUM(C162:L162)</f>
        <v>1755.6090000000004</v>
      </c>
      <c r="N162" s="103"/>
    </row>
    <row r="163" spans="1:14" ht="21.6" customHeight="1" x14ac:dyDescent="0.25">
      <c r="A163" s="104">
        <v>42977</v>
      </c>
      <c r="B163" s="105"/>
      <c r="C163" s="106">
        <v>0</v>
      </c>
      <c r="D163" s="106"/>
      <c r="E163" s="107">
        <f>E165*0.05</f>
        <v>1755.6090000000004</v>
      </c>
      <c r="F163" s="107"/>
      <c r="G163" s="106">
        <v>0</v>
      </c>
      <c r="H163" s="106"/>
      <c r="I163" s="106">
        <v>0</v>
      </c>
      <c r="J163" s="106"/>
      <c r="K163" s="106">
        <v>0</v>
      </c>
      <c r="L163" s="106"/>
      <c r="M163" s="102">
        <f>SUM(C163:L163)</f>
        <v>1755.6090000000004</v>
      </c>
      <c r="N163" s="103"/>
    </row>
    <row r="164" spans="1:14" ht="18.2" customHeight="1" x14ac:dyDescent="0.25">
      <c r="A164" s="95">
        <v>43055</v>
      </c>
      <c r="B164" s="96"/>
      <c r="C164" s="101">
        <v>0</v>
      </c>
      <c r="D164" s="101"/>
      <c r="E164" s="98">
        <f>E165*0.9</f>
        <v>31600.962000000007</v>
      </c>
      <c r="F164" s="98"/>
      <c r="G164" s="97">
        <v>0</v>
      </c>
      <c r="H164" s="97"/>
      <c r="I164" s="97">
        <v>0</v>
      </c>
      <c r="J164" s="97"/>
      <c r="K164" s="97">
        <v>0</v>
      </c>
      <c r="L164" s="97"/>
      <c r="M164" s="102">
        <f>SUM(C164:L164)</f>
        <v>31600.962000000007</v>
      </c>
      <c r="N164" s="103"/>
    </row>
    <row r="165" spans="1:14" ht="21.4" customHeight="1" x14ac:dyDescent="0.25">
      <c r="A165" s="85" t="s">
        <v>162</v>
      </c>
      <c r="B165" s="86"/>
      <c r="C165" s="87">
        <v>0</v>
      </c>
      <c r="D165" s="87"/>
      <c r="E165" s="88">
        <f>J144</f>
        <v>35112.180000000008</v>
      </c>
      <c r="F165" s="88"/>
      <c r="G165" s="87">
        <v>0</v>
      </c>
      <c r="H165" s="87"/>
      <c r="I165" s="87">
        <v>0</v>
      </c>
      <c r="J165" s="87"/>
      <c r="K165" s="87">
        <v>0</v>
      </c>
      <c r="L165" s="87"/>
      <c r="M165" s="88">
        <f>SUM(M162:N164)</f>
        <v>35112.180000000008</v>
      </c>
      <c r="N165" s="89"/>
    </row>
    <row r="166" spans="1:14" ht="19.350000000000001" customHeight="1" x14ac:dyDescent="0.25">
      <c r="A166" s="70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2"/>
    </row>
    <row r="167" spans="1:14" ht="25.7" customHeight="1" x14ac:dyDescent="0.25">
      <c r="A167" s="85" t="s">
        <v>165</v>
      </c>
      <c r="B167" s="86"/>
      <c r="C167" s="88">
        <f>C174</f>
        <v>140073.38</v>
      </c>
      <c r="D167" s="88"/>
      <c r="E167" s="88">
        <f>E174</f>
        <v>134204.42000000001</v>
      </c>
      <c r="F167" s="88"/>
      <c r="G167" s="88">
        <f>G174</f>
        <v>41731.82</v>
      </c>
      <c r="H167" s="88"/>
      <c r="I167" s="88">
        <v>0</v>
      </c>
      <c r="J167" s="88"/>
      <c r="K167" s="88">
        <v>0</v>
      </c>
      <c r="L167" s="88"/>
      <c r="M167" s="88">
        <f>M158+M165</f>
        <v>316009.62</v>
      </c>
      <c r="N167" s="89"/>
    </row>
    <row r="168" spans="1:14" ht="22.5" customHeight="1" x14ac:dyDescent="0.25">
      <c r="A168" s="70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2"/>
    </row>
    <row r="169" spans="1:14" ht="20.45" customHeight="1" x14ac:dyDescent="0.25">
      <c r="A169" s="90" t="s">
        <v>166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4"/>
    </row>
    <row r="170" spans="1:14" x14ac:dyDescent="0.25">
      <c r="A170" s="90" t="s">
        <v>167</v>
      </c>
      <c r="B170" s="91"/>
      <c r="C170" s="91" t="s">
        <v>156</v>
      </c>
      <c r="D170" s="91"/>
      <c r="E170" s="91" t="s">
        <v>157</v>
      </c>
      <c r="F170" s="91"/>
      <c r="G170" s="91" t="s">
        <v>158</v>
      </c>
      <c r="H170" s="91"/>
      <c r="I170" s="91" t="s">
        <v>159</v>
      </c>
      <c r="J170" s="91"/>
      <c r="K170" s="91" t="s">
        <v>160</v>
      </c>
      <c r="L170" s="91"/>
      <c r="M170" s="91" t="s">
        <v>161</v>
      </c>
      <c r="N170" s="94"/>
    </row>
    <row r="171" spans="1:14" ht="22.5" customHeight="1" x14ac:dyDescent="0.25">
      <c r="A171" s="95">
        <v>42933</v>
      </c>
      <c r="B171" s="96"/>
      <c r="C171" s="97">
        <v>0</v>
      </c>
      <c r="D171" s="97"/>
      <c r="E171" s="97">
        <v>0</v>
      </c>
      <c r="F171" s="97"/>
      <c r="G171" s="98">
        <v>0</v>
      </c>
      <c r="H171" s="98"/>
      <c r="I171" s="98">
        <f>I174</f>
        <v>35112.18</v>
      </c>
      <c r="J171" s="98"/>
      <c r="K171" s="98">
        <v>0</v>
      </c>
      <c r="L171" s="98"/>
      <c r="M171" s="99">
        <f>I171</f>
        <v>35112.18</v>
      </c>
      <c r="N171" s="100"/>
    </row>
    <row r="172" spans="1:14" ht="22.5" customHeight="1" x14ac:dyDescent="0.25">
      <c r="A172" s="85" t="s">
        <v>165</v>
      </c>
      <c r="B172" s="86"/>
      <c r="C172" s="87">
        <v>0</v>
      </c>
      <c r="D172" s="87"/>
      <c r="E172" s="88">
        <v>0</v>
      </c>
      <c r="F172" s="88"/>
      <c r="G172" s="88">
        <f>G171</f>
        <v>0</v>
      </c>
      <c r="H172" s="88"/>
      <c r="I172" s="88">
        <f>I171</f>
        <v>35112.18</v>
      </c>
      <c r="J172" s="88"/>
      <c r="K172" s="88">
        <f>K171</f>
        <v>0</v>
      </c>
      <c r="L172" s="88"/>
      <c r="M172" s="88">
        <f>M171</f>
        <v>35112.18</v>
      </c>
      <c r="N172" s="89"/>
    </row>
    <row r="173" spans="1:14" ht="20.85" customHeight="1" x14ac:dyDescent="0.25">
      <c r="A173" s="70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2"/>
    </row>
    <row r="174" spans="1:14" ht="41.25" customHeight="1" x14ac:dyDescent="0.25">
      <c r="A174" s="90" t="s">
        <v>168</v>
      </c>
      <c r="B174" s="91"/>
      <c r="C174" s="92">
        <f>I37</f>
        <v>140073.38</v>
      </c>
      <c r="D174" s="92"/>
      <c r="E174" s="92">
        <f>I64</f>
        <v>134204.42000000001</v>
      </c>
      <c r="F174" s="92"/>
      <c r="G174" s="92">
        <f>I99</f>
        <v>41731.82</v>
      </c>
      <c r="H174" s="92"/>
      <c r="I174" s="92">
        <f>I124</f>
        <v>35112.18</v>
      </c>
      <c r="J174" s="92"/>
      <c r="K174" s="92">
        <f>K172+K167</f>
        <v>0</v>
      </c>
      <c r="L174" s="92"/>
      <c r="M174" s="92">
        <f>SUM(C174:L174)</f>
        <v>351121.80000000005</v>
      </c>
      <c r="N174" s="93"/>
    </row>
    <row r="175" spans="1:14" ht="25.15" customHeight="1" x14ac:dyDescent="0.25">
      <c r="A175" s="70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2"/>
    </row>
    <row r="176" spans="1:14" ht="15" customHeight="1" x14ac:dyDescent="0.25">
      <c r="A176" s="73" t="s">
        <v>169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5"/>
    </row>
    <row r="177" spans="1:14" x14ac:dyDescent="0.25">
      <c r="A177" s="73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5"/>
    </row>
    <row r="178" spans="1:14" ht="72.95" customHeight="1" x14ac:dyDescent="0.25">
      <c r="A178" s="76" t="s">
        <v>170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8"/>
    </row>
    <row r="179" spans="1:14" ht="46.15" customHeight="1" x14ac:dyDescent="0.25">
      <c r="A179" s="57" t="s">
        <v>171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9"/>
    </row>
    <row r="180" spans="1:14" ht="18.75" customHeight="1" x14ac:dyDescent="0.25">
      <c r="A180" s="60" t="str">
        <f>A17</f>
        <v>Deusimar Candido de Oliveira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2"/>
    </row>
    <row r="181" spans="1:14" ht="18" customHeight="1" x14ac:dyDescent="0.25">
      <c r="A181" s="60" t="str">
        <f>L16</f>
        <v>CPF: 378.832.323-04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2"/>
    </row>
    <row r="182" spans="1:14" ht="16.5" customHeight="1" x14ac:dyDescent="0.25">
      <c r="A182" s="79" t="str">
        <f>A8</f>
        <v>ASSOCIAÇÃO DOS PRODUTORES DO VALE DO SÃO BENTO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1"/>
    </row>
    <row r="183" spans="1:14" ht="15.6" customHeight="1" x14ac:dyDescent="0.25">
      <c r="A183" s="79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1"/>
    </row>
    <row r="184" spans="1:14" x14ac:dyDescent="0.25">
      <c r="A184" s="82" t="s">
        <v>172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4"/>
    </row>
    <row r="185" spans="1:14" x14ac:dyDescent="0.25">
      <c r="A185" s="82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4"/>
    </row>
    <row r="186" spans="1:14" ht="71.849999999999994" customHeight="1" x14ac:dyDescent="0.25">
      <c r="A186" s="54" t="s">
        <v>170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6"/>
    </row>
    <row r="187" spans="1:14" ht="41.85" customHeight="1" x14ac:dyDescent="0.25">
      <c r="A187" s="57" t="s">
        <v>171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9"/>
    </row>
    <row r="188" spans="1:14" ht="20.45" customHeight="1" x14ac:dyDescent="0.25">
      <c r="A188" s="60" t="s">
        <v>173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2"/>
    </row>
    <row r="189" spans="1:14" ht="21.95" customHeight="1" x14ac:dyDescent="0.25">
      <c r="A189" s="60" t="s">
        <v>174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2"/>
    </row>
    <row r="190" spans="1:14" ht="15.75" thickBot="1" x14ac:dyDescent="0.3">
      <c r="A190" s="63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5"/>
    </row>
  </sheetData>
  <mergeCells count="572">
    <mergeCell ref="A1:N1"/>
    <mergeCell ref="A2:N2"/>
    <mergeCell ref="A3:N3"/>
    <mergeCell ref="A4:N4"/>
    <mergeCell ref="A5:D5"/>
    <mergeCell ref="E5:N5"/>
    <mergeCell ref="A6:N6"/>
    <mergeCell ref="A7:J7"/>
    <mergeCell ref="K7:N8"/>
    <mergeCell ref="A8:J8"/>
    <mergeCell ref="A9:N9"/>
    <mergeCell ref="A10:N10"/>
    <mergeCell ref="A11:E11"/>
    <mergeCell ref="G11:I11"/>
    <mergeCell ref="J11:N11"/>
    <mergeCell ref="A12:E12"/>
    <mergeCell ref="G12:I12"/>
    <mergeCell ref="J12:N12"/>
    <mergeCell ref="A13:N13"/>
    <mergeCell ref="A14:D14"/>
    <mergeCell ref="E14:G14"/>
    <mergeCell ref="H14:K14"/>
    <mergeCell ref="L14:N14"/>
    <mergeCell ref="A15:D15"/>
    <mergeCell ref="E15:G15"/>
    <mergeCell ref="H15:K15"/>
    <mergeCell ref="L15:N15"/>
    <mergeCell ref="A16:E16"/>
    <mergeCell ref="F16:K16"/>
    <mergeCell ref="L16:N17"/>
    <mergeCell ref="A17:E17"/>
    <mergeCell ref="F17:K17"/>
    <mergeCell ref="A18:N18"/>
    <mergeCell ref="A19:N19"/>
    <mergeCell ref="A20:E20"/>
    <mergeCell ref="G20:I20"/>
    <mergeCell ref="J20:N20"/>
    <mergeCell ref="A21:E21"/>
    <mergeCell ref="G21:I21"/>
    <mergeCell ref="J21:N21"/>
    <mergeCell ref="A22:N22"/>
    <mergeCell ref="A23:H23"/>
    <mergeCell ref="I23:N23"/>
    <mergeCell ref="A24:H24"/>
    <mergeCell ref="I24:N24"/>
    <mergeCell ref="A26:N26"/>
    <mergeCell ref="A27:N27"/>
    <mergeCell ref="A28:N28"/>
    <mergeCell ref="A29:N29"/>
    <mergeCell ref="A30:N30"/>
    <mergeCell ref="B31:G31"/>
    <mergeCell ref="I31:N31"/>
    <mergeCell ref="A32:N32"/>
    <mergeCell ref="A33:N33"/>
    <mergeCell ref="A34:A35"/>
    <mergeCell ref="B34:D35"/>
    <mergeCell ref="E34:H34"/>
    <mergeCell ref="I34:J35"/>
    <mergeCell ref="K34:N34"/>
    <mergeCell ref="E35:F35"/>
    <mergeCell ref="G35:H35"/>
    <mergeCell ref="K35:L35"/>
    <mergeCell ref="M35:N35"/>
    <mergeCell ref="B36:D36"/>
    <mergeCell ref="E36:F36"/>
    <mergeCell ref="G36:H36"/>
    <mergeCell ref="I36:J36"/>
    <mergeCell ref="K36:L36"/>
    <mergeCell ref="M36:N36"/>
    <mergeCell ref="A37:H37"/>
    <mergeCell ref="I37:J37"/>
    <mergeCell ref="K37:L37"/>
    <mergeCell ref="M37:N37"/>
    <mergeCell ref="A38:N38"/>
    <mergeCell ref="A39:N39"/>
    <mergeCell ref="A40:A41"/>
    <mergeCell ref="B40:D41"/>
    <mergeCell ref="E40:H40"/>
    <mergeCell ref="I40:J41"/>
    <mergeCell ref="K40:N40"/>
    <mergeCell ref="E41:F41"/>
    <mergeCell ref="G41:H41"/>
    <mergeCell ref="K41:L41"/>
    <mergeCell ref="M41:N41"/>
    <mergeCell ref="B42:D42"/>
    <mergeCell ref="E42:F42"/>
    <mergeCell ref="G42:H42"/>
    <mergeCell ref="I42:J42"/>
    <mergeCell ref="K42:L42"/>
    <mergeCell ref="M42:N42"/>
    <mergeCell ref="A43:N43"/>
    <mergeCell ref="A44:N44"/>
    <mergeCell ref="B45:D45"/>
    <mergeCell ref="H45:I45"/>
    <mergeCell ref="J45:K45"/>
    <mergeCell ref="L45:N45"/>
    <mergeCell ref="B46:D46"/>
    <mergeCell ref="H46:I46"/>
    <mergeCell ref="J46:K46"/>
    <mergeCell ref="L46:N46"/>
    <mergeCell ref="B47:D47"/>
    <mergeCell ref="H47:I47"/>
    <mergeCell ref="J47:K47"/>
    <mergeCell ref="L47:N47"/>
    <mergeCell ref="B48:D48"/>
    <mergeCell ref="H48:I48"/>
    <mergeCell ref="J48:K48"/>
    <mergeCell ref="L48:N48"/>
    <mergeCell ref="B49:D49"/>
    <mergeCell ref="H49:I49"/>
    <mergeCell ref="J49:K49"/>
    <mergeCell ref="L49:N49"/>
    <mergeCell ref="B50:D50"/>
    <mergeCell ref="H50:I50"/>
    <mergeCell ref="J50:K50"/>
    <mergeCell ref="L50:N50"/>
    <mergeCell ref="B51:D51"/>
    <mergeCell ref="H51:I51"/>
    <mergeCell ref="J51:K51"/>
    <mergeCell ref="L51:N51"/>
    <mergeCell ref="B52:D52"/>
    <mergeCell ref="H52:I52"/>
    <mergeCell ref="J52:K52"/>
    <mergeCell ref="L52:N52"/>
    <mergeCell ref="B53:D53"/>
    <mergeCell ref="H53:I53"/>
    <mergeCell ref="J53:K53"/>
    <mergeCell ref="L53:N53"/>
    <mergeCell ref="B54:D54"/>
    <mergeCell ref="H54:I54"/>
    <mergeCell ref="J54:K54"/>
    <mergeCell ref="L54:N54"/>
    <mergeCell ref="B55:D55"/>
    <mergeCell ref="H55:I55"/>
    <mergeCell ref="J55:K55"/>
    <mergeCell ref="L55:N55"/>
    <mergeCell ref="B56:D56"/>
    <mergeCell ref="H56:I56"/>
    <mergeCell ref="J56:K56"/>
    <mergeCell ref="L56:N56"/>
    <mergeCell ref="B57:D57"/>
    <mergeCell ref="H57:I57"/>
    <mergeCell ref="J57:K57"/>
    <mergeCell ref="L57:N57"/>
    <mergeCell ref="B58:D58"/>
    <mergeCell ref="H58:I58"/>
    <mergeCell ref="J58:K58"/>
    <mergeCell ref="L58:N58"/>
    <mergeCell ref="A59:G59"/>
    <mergeCell ref="H59:I59"/>
    <mergeCell ref="J59:K59"/>
    <mergeCell ref="L59:N59"/>
    <mergeCell ref="A60:N60"/>
    <mergeCell ref="A61:A62"/>
    <mergeCell ref="B61:D62"/>
    <mergeCell ref="E61:H61"/>
    <mergeCell ref="I61:J62"/>
    <mergeCell ref="K61:N61"/>
    <mergeCell ref="E62:F62"/>
    <mergeCell ref="G62:H62"/>
    <mergeCell ref="K62:L62"/>
    <mergeCell ref="M62:N62"/>
    <mergeCell ref="B63:D63"/>
    <mergeCell ref="E63:F63"/>
    <mergeCell ref="G63:H63"/>
    <mergeCell ref="I63:J63"/>
    <mergeCell ref="K63:L63"/>
    <mergeCell ref="M63:N63"/>
    <mergeCell ref="A64:H64"/>
    <mergeCell ref="I64:J64"/>
    <mergeCell ref="K64:L64"/>
    <mergeCell ref="M64:N64"/>
    <mergeCell ref="A65:N65"/>
    <mergeCell ref="A66:N66"/>
    <mergeCell ref="A67:A68"/>
    <mergeCell ref="B67:D68"/>
    <mergeCell ref="E67:H67"/>
    <mergeCell ref="I67:J68"/>
    <mergeCell ref="K67:N67"/>
    <mergeCell ref="E68:F68"/>
    <mergeCell ref="G68:H68"/>
    <mergeCell ref="K68:L68"/>
    <mergeCell ref="M68:N68"/>
    <mergeCell ref="B69:D69"/>
    <mergeCell ref="E69:F69"/>
    <mergeCell ref="G69:H69"/>
    <mergeCell ref="I69:J69"/>
    <mergeCell ref="K69:L69"/>
    <mergeCell ref="M69:N69"/>
    <mergeCell ref="A70:N70"/>
    <mergeCell ref="A71:N71"/>
    <mergeCell ref="B72:D72"/>
    <mergeCell ref="H72:I72"/>
    <mergeCell ref="J72:K72"/>
    <mergeCell ref="L72:N72"/>
    <mergeCell ref="B73:D73"/>
    <mergeCell ref="H73:I73"/>
    <mergeCell ref="J73:K73"/>
    <mergeCell ref="L73:N73"/>
    <mergeCell ref="B74:D74"/>
    <mergeCell ref="H74:I74"/>
    <mergeCell ref="J74:K74"/>
    <mergeCell ref="L74:N74"/>
    <mergeCell ref="B75:D75"/>
    <mergeCell ref="H75:I75"/>
    <mergeCell ref="J75:K75"/>
    <mergeCell ref="L75:N75"/>
    <mergeCell ref="B76:D76"/>
    <mergeCell ref="H76:I76"/>
    <mergeCell ref="J76:K76"/>
    <mergeCell ref="L76:N76"/>
    <mergeCell ref="B77:D77"/>
    <mergeCell ref="H77:I77"/>
    <mergeCell ref="J77:K77"/>
    <mergeCell ref="L77:N77"/>
    <mergeCell ref="B78:D78"/>
    <mergeCell ref="H78:I78"/>
    <mergeCell ref="J78:K78"/>
    <mergeCell ref="L78:N78"/>
    <mergeCell ref="B79:D79"/>
    <mergeCell ref="H79:I79"/>
    <mergeCell ref="J79:K79"/>
    <mergeCell ref="L79:N79"/>
    <mergeCell ref="B80:D80"/>
    <mergeCell ref="H80:I80"/>
    <mergeCell ref="J80:K80"/>
    <mergeCell ref="L80:N80"/>
    <mergeCell ref="B81:D81"/>
    <mergeCell ref="H81:I81"/>
    <mergeCell ref="J81:K81"/>
    <mergeCell ref="L81:N81"/>
    <mergeCell ref="B82:D82"/>
    <mergeCell ref="H82:I82"/>
    <mergeCell ref="J82:K82"/>
    <mergeCell ref="L82:N82"/>
    <mergeCell ref="B83:D83"/>
    <mergeCell ref="H83:I83"/>
    <mergeCell ref="J83:K83"/>
    <mergeCell ref="L83:N83"/>
    <mergeCell ref="A84:G84"/>
    <mergeCell ref="H84:I84"/>
    <mergeCell ref="J84:K84"/>
    <mergeCell ref="L84:N84"/>
    <mergeCell ref="A85:N85"/>
    <mergeCell ref="A86:N86"/>
    <mergeCell ref="A87:A88"/>
    <mergeCell ref="B87:D88"/>
    <mergeCell ref="E87:H87"/>
    <mergeCell ref="I87:J88"/>
    <mergeCell ref="K87:N87"/>
    <mergeCell ref="E88:F88"/>
    <mergeCell ref="G88:H88"/>
    <mergeCell ref="K88:L88"/>
    <mergeCell ref="M88:N88"/>
    <mergeCell ref="B89:D89"/>
    <mergeCell ref="E89:F89"/>
    <mergeCell ref="G89:H89"/>
    <mergeCell ref="I89:J89"/>
    <mergeCell ref="K89:L89"/>
    <mergeCell ref="M89:N89"/>
    <mergeCell ref="A90:N90"/>
    <mergeCell ref="A91:N91"/>
    <mergeCell ref="B92:D92"/>
    <mergeCell ref="H92:I92"/>
    <mergeCell ref="J92:K92"/>
    <mergeCell ref="L92:N92"/>
    <mergeCell ref="B93:D93"/>
    <mergeCell ref="H93:I93"/>
    <mergeCell ref="J93:K93"/>
    <mergeCell ref="L93:N93"/>
    <mergeCell ref="A94:G94"/>
    <mergeCell ref="H94:I94"/>
    <mergeCell ref="J94:K94"/>
    <mergeCell ref="L94:N94"/>
    <mergeCell ref="A95:N95"/>
    <mergeCell ref="A96:A97"/>
    <mergeCell ref="B96:D97"/>
    <mergeCell ref="E96:H96"/>
    <mergeCell ref="I96:J97"/>
    <mergeCell ref="K96:N96"/>
    <mergeCell ref="E97:F97"/>
    <mergeCell ref="G97:H97"/>
    <mergeCell ref="K97:L97"/>
    <mergeCell ref="M97:N97"/>
    <mergeCell ref="B98:D98"/>
    <mergeCell ref="E98:F98"/>
    <mergeCell ref="G98:H98"/>
    <mergeCell ref="I98:J98"/>
    <mergeCell ref="K98:L98"/>
    <mergeCell ref="M98:N98"/>
    <mergeCell ref="A99:H99"/>
    <mergeCell ref="I99:J99"/>
    <mergeCell ref="K99:L99"/>
    <mergeCell ref="M99:N99"/>
    <mergeCell ref="A100:N100"/>
    <mergeCell ref="A101:N101"/>
    <mergeCell ref="A102:A103"/>
    <mergeCell ref="B102:D103"/>
    <mergeCell ref="E102:H102"/>
    <mergeCell ref="I102:J103"/>
    <mergeCell ref="K102:N102"/>
    <mergeCell ref="E103:F103"/>
    <mergeCell ref="G103:H103"/>
    <mergeCell ref="K103:L103"/>
    <mergeCell ref="M103:N103"/>
    <mergeCell ref="B104:D104"/>
    <mergeCell ref="E104:F104"/>
    <mergeCell ref="G104:H104"/>
    <mergeCell ref="I104:J104"/>
    <mergeCell ref="K104:L104"/>
    <mergeCell ref="M104:N104"/>
    <mergeCell ref="A105:N105"/>
    <mergeCell ref="A106:N106"/>
    <mergeCell ref="B107:D107"/>
    <mergeCell ref="H107:I107"/>
    <mergeCell ref="J107:K107"/>
    <mergeCell ref="L107:N107"/>
    <mergeCell ref="B108:D108"/>
    <mergeCell ref="H108:I108"/>
    <mergeCell ref="J108:K108"/>
    <mergeCell ref="L108:N108"/>
    <mergeCell ref="A109:G109"/>
    <mergeCell ref="H109:I109"/>
    <mergeCell ref="J109:K109"/>
    <mergeCell ref="L109:N109"/>
    <mergeCell ref="A110:N110"/>
    <mergeCell ref="A111:N111"/>
    <mergeCell ref="A112:A113"/>
    <mergeCell ref="B112:D113"/>
    <mergeCell ref="E112:H112"/>
    <mergeCell ref="I112:J113"/>
    <mergeCell ref="K112:N112"/>
    <mergeCell ref="E113:F113"/>
    <mergeCell ref="G113:H113"/>
    <mergeCell ref="K113:L113"/>
    <mergeCell ref="M113:N113"/>
    <mergeCell ref="B114:D114"/>
    <mergeCell ref="E114:F114"/>
    <mergeCell ref="G114:H114"/>
    <mergeCell ref="I114:J114"/>
    <mergeCell ref="K114:L114"/>
    <mergeCell ref="M114:N114"/>
    <mergeCell ref="A115:N115"/>
    <mergeCell ref="A116:N116"/>
    <mergeCell ref="B117:D117"/>
    <mergeCell ref="H117:I117"/>
    <mergeCell ref="J117:K117"/>
    <mergeCell ref="L117:N117"/>
    <mergeCell ref="B118:D118"/>
    <mergeCell ref="H118:I118"/>
    <mergeCell ref="J118:K118"/>
    <mergeCell ref="L118:N118"/>
    <mergeCell ref="A119:G119"/>
    <mergeCell ref="H119:I119"/>
    <mergeCell ref="J119:K119"/>
    <mergeCell ref="L119:N119"/>
    <mergeCell ref="A120:N120"/>
    <mergeCell ref="A121:A122"/>
    <mergeCell ref="B121:D122"/>
    <mergeCell ref="E121:H121"/>
    <mergeCell ref="I121:J122"/>
    <mergeCell ref="K121:N121"/>
    <mergeCell ref="E122:F122"/>
    <mergeCell ref="G122:H122"/>
    <mergeCell ref="K122:L122"/>
    <mergeCell ref="M122:N122"/>
    <mergeCell ref="B123:D123"/>
    <mergeCell ref="E123:F123"/>
    <mergeCell ref="G123:H123"/>
    <mergeCell ref="I123:J123"/>
    <mergeCell ref="K123:L123"/>
    <mergeCell ref="M123:N123"/>
    <mergeCell ref="A124:H124"/>
    <mergeCell ref="I124:J124"/>
    <mergeCell ref="K124:L124"/>
    <mergeCell ref="M124:N124"/>
    <mergeCell ref="A125:N125"/>
    <mergeCell ref="A126:N126"/>
    <mergeCell ref="A127:A128"/>
    <mergeCell ref="B127:D128"/>
    <mergeCell ref="E127:H127"/>
    <mergeCell ref="I127:J128"/>
    <mergeCell ref="K127:N127"/>
    <mergeCell ref="E128:F128"/>
    <mergeCell ref="G128:H128"/>
    <mergeCell ref="K128:L128"/>
    <mergeCell ref="M128:N128"/>
    <mergeCell ref="B129:D129"/>
    <mergeCell ref="E129:F129"/>
    <mergeCell ref="G129:H129"/>
    <mergeCell ref="I129:J129"/>
    <mergeCell ref="K129:L129"/>
    <mergeCell ref="M129:N129"/>
    <mergeCell ref="A130:N130"/>
    <mergeCell ref="A131:N131"/>
    <mergeCell ref="B132:D132"/>
    <mergeCell ref="H132:I132"/>
    <mergeCell ref="J132:K132"/>
    <mergeCell ref="L132:N132"/>
    <mergeCell ref="B133:D133"/>
    <mergeCell ref="H133:I133"/>
    <mergeCell ref="J133:K133"/>
    <mergeCell ref="L133:N133"/>
    <mergeCell ref="A134:G134"/>
    <mergeCell ref="H134:I134"/>
    <mergeCell ref="J134:K134"/>
    <mergeCell ref="L134:N134"/>
    <mergeCell ref="A135:N135"/>
    <mergeCell ref="A136:H136"/>
    <mergeCell ref="I136:N136"/>
    <mergeCell ref="A137:N137"/>
    <mergeCell ref="A138:N138"/>
    <mergeCell ref="A139:N139"/>
    <mergeCell ref="A140:A145"/>
    <mergeCell ref="B140:E140"/>
    <mergeCell ref="F140:I140"/>
    <mergeCell ref="J140:N140"/>
    <mergeCell ref="B141:E141"/>
    <mergeCell ref="F141:I141"/>
    <mergeCell ref="J141:N141"/>
    <mergeCell ref="B142:E142"/>
    <mergeCell ref="F142:I142"/>
    <mergeCell ref="J142:N142"/>
    <mergeCell ref="B143:E143"/>
    <mergeCell ref="F143:I143"/>
    <mergeCell ref="J143:N143"/>
    <mergeCell ref="B144:E144"/>
    <mergeCell ref="F144:I144"/>
    <mergeCell ref="J144:N144"/>
    <mergeCell ref="B145:E145"/>
    <mergeCell ref="F145:I145"/>
    <mergeCell ref="J145:N145"/>
    <mergeCell ref="A146:N146"/>
    <mergeCell ref="A147:C150"/>
    <mergeCell ref="D147:G147"/>
    <mergeCell ref="H147:N147"/>
    <mergeCell ref="D148:G148"/>
    <mergeCell ref="H148:N148"/>
    <mergeCell ref="D149:G149"/>
    <mergeCell ref="H149:N149"/>
    <mergeCell ref="D150:G150"/>
    <mergeCell ref="H150:N150"/>
    <mergeCell ref="A151:N151"/>
    <mergeCell ref="A152:N152"/>
    <mergeCell ref="A153:N153"/>
    <mergeCell ref="A154:B154"/>
    <mergeCell ref="C154:D154"/>
    <mergeCell ref="E154:F154"/>
    <mergeCell ref="G154:H154"/>
    <mergeCell ref="I154:J154"/>
    <mergeCell ref="K154:L154"/>
    <mergeCell ref="M154:N154"/>
    <mergeCell ref="A155:B155"/>
    <mergeCell ref="C155:D155"/>
    <mergeCell ref="E155:F155"/>
    <mergeCell ref="G155:H155"/>
    <mergeCell ref="I155:J155"/>
    <mergeCell ref="K155:L155"/>
    <mergeCell ref="M155:N155"/>
    <mergeCell ref="A156:B156"/>
    <mergeCell ref="C156:D156"/>
    <mergeCell ref="E156:F156"/>
    <mergeCell ref="G156:H156"/>
    <mergeCell ref="I156:J156"/>
    <mergeCell ref="K156:L156"/>
    <mergeCell ref="M156:N156"/>
    <mergeCell ref="A157:B157"/>
    <mergeCell ref="C157:D157"/>
    <mergeCell ref="E157:F157"/>
    <mergeCell ref="G157:H157"/>
    <mergeCell ref="I157:J157"/>
    <mergeCell ref="K157:L157"/>
    <mergeCell ref="M157:N157"/>
    <mergeCell ref="A158:B158"/>
    <mergeCell ref="C158:D158"/>
    <mergeCell ref="E158:F158"/>
    <mergeCell ref="G158:H158"/>
    <mergeCell ref="I158:J158"/>
    <mergeCell ref="K158:L158"/>
    <mergeCell ref="M158:N158"/>
    <mergeCell ref="A159:N159"/>
    <mergeCell ref="A160:N160"/>
    <mergeCell ref="A161:B161"/>
    <mergeCell ref="C161:D161"/>
    <mergeCell ref="E161:F161"/>
    <mergeCell ref="G161:H161"/>
    <mergeCell ref="I161:J161"/>
    <mergeCell ref="K161:L161"/>
    <mergeCell ref="M161:N161"/>
    <mergeCell ref="A162:B162"/>
    <mergeCell ref="C162:D162"/>
    <mergeCell ref="E162:F162"/>
    <mergeCell ref="G162:H162"/>
    <mergeCell ref="I162:J162"/>
    <mergeCell ref="K162:L162"/>
    <mergeCell ref="M162:N162"/>
    <mergeCell ref="A163:B163"/>
    <mergeCell ref="C163:D163"/>
    <mergeCell ref="E163:F163"/>
    <mergeCell ref="G163:H163"/>
    <mergeCell ref="I163:J163"/>
    <mergeCell ref="K163:L163"/>
    <mergeCell ref="M163:N163"/>
    <mergeCell ref="A164:B164"/>
    <mergeCell ref="C164:D164"/>
    <mergeCell ref="E164:F164"/>
    <mergeCell ref="G164:H164"/>
    <mergeCell ref="I164:J164"/>
    <mergeCell ref="K164:L164"/>
    <mergeCell ref="M164:N164"/>
    <mergeCell ref="A165:B165"/>
    <mergeCell ref="C165:D165"/>
    <mergeCell ref="E165:F165"/>
    <mergeCell ref="G165:H165"/>
    <mergeCell ref="I165:J165"/>
    <mergeCell ref="K165:L165"/>
    <mergeCell ref="M165:N165"/>
    <mergeCell ref="A166:N166"/>
    <mergeCell ref="A167:B167"/>
    <mergeCell ref="C167:D167"/>
    <mergeCell ref="E167:F167"/>
    <mergeCell ref="G167:H167"/>
    <mergeCell ref="I167:J167"/>
    <mergeCell ref="K167:L167"/>
    <mergeCell ref="M167:N167"/>
    <mergeCell ref="A168:N168"/>
    <mergeCell ref="A174:B174"/>
    <mergeCell ref="C174:D174"/>
    <mergeCell ref="E174:F174"/>
    <mergeCell ref="G174:H174"/>
    <mergeCell ref="I174:J174"/>
    <mergeCell ref="K174:L174"/>
    <mergeCell ref="M174:N174"/>
    <mergeCell ref="A169:N169"/>
    <mergeCell ref="A170:B170"/>
    <mergeCell ref="C170:D170"/>
    <mergeCell ref="E170:F170"/>
    <mergeCell ref="G170:H170"/>
    <mergeCell ref="I170:J170"/>
    <mergeCell ref="K170:L170"/>
    <mergeCell ref="M170:N170"/>
    <mergeCell ref="A171:B171"/>
    <mergeCell ref="C171:D171"/>
    <mergeCell ref="E171:F171"/>
    <mergeCell ref="G171:H171"/>
    <mergeCell ref="I171:J171"/>
    <mergeCell ref="K171:L171"/>
    <mergeCell ref="M171:N171"/>
    <mergeCell ref="A186:N186"/>
    <mergeCell ref="A187:N187"/>
    <mergeCell ref="A188:N188"/>
    <mergeCell ref="A189:N189"/>
    <mergeCell ref="A190:N190"/>
    <mergeCell ref="A25:H25"/>
    <mergeCell ref="I25:N25"/>
    <mergeCell ref="A175:N175"/>
    <mergeCell ref="A176:N177"/>
    <mergeCell ref="A178:N178"/>
    <mergeCell ref="A179:N179"/>
    <mergeCell ref="A180:N180"/>
    <mergeCell ref="A181:N181"/>
    <mergeCell ref="A182:N182"/>
    <mergeCell ref="A183:N183"/>
    <mergeCell ref="A184:N185"/>
    <mergeCell ref="A172:B172"/>
    <mergeCell ref="C172:D172"/>
    <mergeCell ref="E172:F172"/>
    <mergeCell ref="G172:H172"/>
    <mergeCell ref="I172:J172"/>
    <mergeCell ref="K172:L172"/>
    <mergeCell ref="M172:N172"/>
    <mergeCell ref="A173:N173"/>
  </mergeCells>
  <pageMargins left="0.35433070866141736" right="0.27559055118110237" top="0.35433070866141736" bottom="0.39370078740157483" header="0.51181102362204722" footer="0.51181102362204722"/>
  <pageSetup paperSize="9" scale="63" firstPageNumber="0" fitToHeight="100" orientation="portrait" verticalDpi="4294967293" r:id="rId1"/>
  <rowBreaks count="3" manualBreakCount="3">
    <brk id="59" max="13" man="1"/>
    <brk id="104" max="13" man="1"/>
    <brk id="1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8.7109375" style="3"/>
    <col min="2" max="2" width="69.85546875"/>
    <col min="3" max="3" width="9.42578125" style="4"/>
    <col min="4" max="4" width="13.140625" style="4"/>
    <col min="5" max="5" width="16.140625" style="5"/>
    <col min="6" max="6" width="13" style="6"/>
    <col min="7" max="1025" width="8.28515625"/>
  </cols>
  <sheetData>
    <row r="1" spans="1:6" ht="18.75" customHeight="1" x14ac:dyDescent="0.25">
      <c r="A1" s="199" t="s">
        <v>175</v>
      </c>
      <c r="B1" s="199"/>
      <c r="C1" s="199"/>
      <c r="D1" s="199"/>
      <c r="E1" s="199"/>
      <c r="F1" s="199"/>
    </row>
    <row r="2" spans="1:6" ht="18.75" customHeight="1" x14ac:dyDescent="0.25">
      <c r="A2" s="199"/>
      <c r="B2" s="199"/>
      <c r="C2" s="199"/>
      <c r="D2" s="199"/>
      <c r="E2" s="199"/>
      <c r="F2" s="199"/>
    </row>
    <row r="3" spans="1:6" ht="21.95" customHeight="1" x14ac:dyDescent="0.25">
      <c r="A3" s="7" t="s">
        <v>176</v>
      </c>
      <c r="B3" s="200" t="s">
        <v>177</v>
      </c>
      <c r="C3" s="200"/>
      <c r="D3" s="200"/>
      <c r="E3" s="200"/>
      <c r="F3" s="200"/>
    </row>
    <row r="4" spans="1:6" s="5" customFormat="1" ht="21.6" customHeight="1" x14ac:dyDescent="0.25">
      <c r="A4" s="8" t="s">
        <v>178</v>
      </c>
      <c r="B4" s="8" t="s">
        <v>179</v>
      </c>
      <c r="C4" s="8" t="s">
        <v>180</v>
      </c>
      <c r="D4" s="8" t="s">
        <v>181</v>
      </c>
      <c r="E4" s="8" t="s">
        <v>182</v>
      </c>
      <c r="F4" s="9" t="s">
        <v>165</v>
      </c>
    </row>
    <row r="5" spans="1:6" x14ac:dyDescent="0.25">
      <c r="A5" s="10" t="s">
        <v>183</v>
      </c>
      <c r="B5" s="11" t="s">
        <v>184</v>
      </c>
      <c r="C5" s="12"/>
      <c r="D5" s="12"/>
      <c r="E5" s="12"/>
      <c r="F5" s="9">
        <f>SUM(F6:F7)</f>
        <v>570.66120000000001</v>
      </c>
    </row>
    <row r="6" spans="1:6" x14ac:dyDescent="0.25">
      <c r="A6" s="13" t="s">
        <v>45</v>
      </c>
      <c r="B6" s="14" t="s">
        <v>185</v>
      </c>
      <c r="C6" s="15"/>
      <c r="D6" s="15"/>
      <c r="E6" s="15"/>
      <c r="F6" s="15"/>
    </row>
    <row r="7" spans="1:6" x14ac:dyDescent="0.25">
      <c r="A7" s="13" t="s">
        <v>54</v>
      </c>
      <c r="B7" s="14" t="s">
        <v>186</v>
      </c>
      <c r="C7" s="16" t="s">
        <v>187</v>
      </c>
      <c r="D7" s="16">
        <v>138.51</v>
      </c>
      <c r="E7" s="17">
        <v>4.12</v>
      </c>
      <c r="F7" s="18">
        <f>D7*E7</f>
        <v>570.66120000000001</v>
      </c>
    </row>
    <row r="8" spans="1:6" x14ac:dyDescent="0.25">
      <c r="A8" s="13"/>
      <c r="B8" s="19"/>
      <c r="C8" s="15"/>
      <c r="D8" s="15"/>
      <c r="E8" s="15"/>
      <c r="F8" s="20"/>
    </row>
    <row r="9" spans="1:6" x14ac:dyDescent="0.25">
      <c r="A9" s="10" t="s">
        <v>188</v>
      </c>
      <c r="B9" s="21" t="s">
        <v>189</v>
      </c>
      <c r="C9" s="12"/>
      <c r="D9" s="12"/>
      <c r="E9" s="12"/>
      <c r="F9" s="9">
        <f>SUM(F10:F13)</f>
        <v>793.32179999999994</v>
      </c>
    </row>
    <row r="10" spans="1:6" x14ac:dyDescent="0.25">
      <c r="A10" s="13" t="s">
        <v>85</v>
      </c>
      <c r="B10" s="19" t="s">
        <v>190</v>
      </c>
      <c r="C10" s="15"/>
      <c r="D10" s="15"/>
      <c r="E10" s="15"/>
      <c r="F10" s="15"/>
    </row>
    <row r="11" spans="1:6" x14ac:dyDescent="0.25">
      <c r="A11" s="13" t="s">
        <v>88</v>
      </c>
      <c r="B11" s="19" t="s">
        <v>191</v>
      </c>
      <c r="C11" s="16" t="s">
        <v>192</v>
      </c>
      <c r="D11" s="16">
        <v>27.56</v>
      </c>
      <c r="E11" s="17">
        <v>24.45</v>
      </c>
      <c r="F11" s="18">
        <f>D11*E11</f>
        <v>673.84199999999998</v>
      </c>
    </row>
    <row r="12" spans="1:6" x14ac:dyDescent="0.25">
      <c r="A12" s="13" t="s">
        <v>112</v>
      </c>
      <c r="B12" s="19" t="s">
        <v>193</v>
      </c>
      <c r="C12" s="15"/>
      <c r="D12" s="15"/>
      <c r="E12" s="15"/>
      <c r="F12" s="15"/>
    </row>
    <row r="13" spans="1:6" x14ac:dyDescent="0.25">
      <c r="A13" s="13" t="s">
        <v>115</v>
      </c>
      <c r="B13" s="19" t="s">
        <v>194</v>
      </c>
      <c r="C13" s="16" t="s">
        <v>192</v>
      </c>
      <c r="D13" s="16">
        <v>8.42</v>
      </c>
      <c r="E13" s="17">
        <v>14.19</v>
      </c>
      <c r="F13" s="18">
        <f>D13*E13</f>
        <v>119.4798</v>
      </c>
    </row>
    <row r="14" spans="1:6" x14ac:dyDescent="0.25">
      <c r="A14" s="13"/>
      <c r="B14" s="19"/>
      <c r="C14" s="15"/>
      <c r="D14" s="15"/>
      <c r="E14" s="15"/>
      <c r="F14" s="15"/>
    </row>
    <row r="15" spans="1:6" x14ac:dyDescent="0.25">
      <c r="A15" s="10" t="s">
        <v>195</v>
      </c>
      <c r="B15" s="21" t="s">
        <v>196</v>
      </c>
      <c r="C15" s="12"/>
      <c r="D15" s="12"/>
      <c r="E15" s="12"/>
      <c r="F15" s="9">
        <f>SUM(F17:F32)</f>
        <v>13954.761899999998</v>
      </c>
    </row>
    <row r="16" spans="1:6" s="24" customFormat="1" x14ac:dyDescent="0.25">
      <c r="A16" s="13" t="s">
        <v>121</v>
      </c>
      <c r="B16" s="22" t="s">
        <v>197</v>
      </c>
      <c r="C16" s="16"/>
      <c r="D16" s="16"/>
      <c r="E16" s="23"/>
      <c r="F16" s="18"/>
    </row>
    <row r="17" spans="1:6" x14ac:dyDescent="0.25">
      <c r="A17" s="13" t="s">
        <v>124</v>
      </c>
      <c r="B17" s="15" t="s">
        <v>198</v>
      </c>
      <c r="C17" s="16" t="s">
        <v>192</v>
      </c>
      <c r="D17" s="16">
        <v>19.14</v>
      </c>
      <c r="E17" s="17">
        <v>269.66000000000003</v>
      </c>
      <c r="F17" s="18">
        <f>D17*E17</f>
        <v>5161.2924000000003</v>
      </c>
    </row>
    <row r="18" spans="1:6" x14ac:dyDescent="0.25">
      <c r="A18" s="13" t="s">
        <v>199</v>
      </c>
      <c r="B18" s="19" t="s">
        <v>200</v>
      </c>
      <c r="C18" s="16" t="s">
        <v>192</v>
      </c>
      <c r="D18" s="16">
        <v>1.72</v>
      </c>
      <c r="E18" s="17">
        <v>437.04</v>
      </c>
      <c r="F18" s="18">
        <f>D18*E18</f>
        <v>751.7088</v>
      </c>
    </row>
    <row r="19" spans="1:6" x14ac:dyDescent="0.25">
      <c r="A19" s="13" t="s">
        <v>128</v>
      </c>
      <c r="B19" s="19" t="s">
        <v>201</v>
      </c>
      <c r="C19" s="15"/>
      <c r="D19" s="15"/>
      <c r="E19" s="15"/>
      <c r="F19" s="15"/>
    </row>
    <row r="20" spans="1:6" x14ac:dyDescent="0.25">
      <c r="A20" s="13" t="s">
        <v>131</v>
      </c>
      <c r="B20" s="15" t="s">
        <v>202</v>
      </c>
      <c r="C20" s="16" t="s">
        <v>192</v>
      </c>
      <c r="D20" s="16">
        <v>3.36</v>
      </c>
      <c r="E20" s="17">
        <v>74.58</v>
      </c>
      <c r="F20" s="18">
        <f>D20*E20</f>
        <v>250.58879999999999</v>
      </c>
    </row>
    <row r="21" spans="1:6" x14ac:dyDescent="0.25">
      <c r="A21" s="13" t="s">
        <v>203</v>
      </c>
      <c r="B21" s="15" t="s">
        <v>204</v>
      </c>
      <c r="C21" s="16" t="s">
        <v>192</v>
      </c>
      <c r="D21" s="16">
        <v>3.36</v>
      </c>
      <c r="E21" s="17">
        <v>320.89</v>
      </c>
      <c r="F21" s="18">
        <f>D21*E21</f>
        <v>1078.1904</v>
      </c>
    </row>
    <row r="22" spans="1:6" x14ac:dyDescent="0.25">
      <c r="A22" s="13" t="s">
        <v>205</v>
      </c>
      <c r="B22" s="15" t="s">
        <v>206</v>
      </c>
      <c r="C22" s="16" t="s">
        <v>187</v>
      </c>
      <c r="D22" s="16">
        <v>15.4</v>
      </c>
      <c r="E22" s="17">
        <v>48.84</v>
      </c>
      <c r="F22" s="18">
        <f>D22*E22</f>
        <v>752.13600000000008</v>
      </c>
    </row>
    <row r="23" spans="1:6" x14ac:dyDescent="0.25">
      <c r="A23" s="13" t="s">
        <v>207</v>
      </c>
      <c r="B23" s="15" t="s">
        <v>208</v>
      </c>
      <c r="C23" s="16" t="s">
        <v>209</v>
      </c>
      <c r="D23" s="16">
        <v>125.44</v>
      </c>
      <c r="E23" s="17">
        <v>5.36</v>
      </c>
      <c r="F23" s="18">
        <f>D23*E23</f>
        <v>672.35840000000007</v>
      </c>
    </row>
    <row r="24" spans="1:6" x14ac:dyDescent="0.25">
      <c r="A24" s="13" t="s">
        <v>210</v>
      </c>
      <c r="B24" s="15" t="s">
        <v>211</v>
      </c>
      <c r="C24" s="16" t="s">
        <v>209</v>
      </c>
      <c r="D24" s="16">
        <v>120.12</v>
      </c>
      <c r="E24" s="17">
        <v>5.25</v>
      </c>
      <c r="F24" s="18">
        <f>D24*E24</f>
        <v>630.63</v>
      </c>
    </row>
    <row r="25" spans="1:6" x14ac:dyDescent="0.25">
      <c r="A25" s="13" t="s">
        <v>212</v>
      </c>
      <c r="B25" s="19" t="s">
        <v>213</v>
      </c>
      <c r="C25" s="15"/>
      <c r="D25" s="15"/>
      <c r="E25" s="15"/>
      <c r="F25" s="15"/>
    </row>
    <row r="26" spans="1:6" x14ac:dyDescent="0.25">
      <c r="A26" s="13" t="s">
        <v>214</v>
      </c>
      <c r="B26" s="15" t="s">
        <v>202</v>
      </c>
      <c r="C26" s="16" t="s">
        <v>192</v>
      </c>
      <c r="D26" s="16">
        <v>2.2999999999999998</v>
      </c>
      <c r="E26" s="17">
        <v>74.58</v>
      </c>
      <c r="F26" s="18">
        <f>D26*E26</f>
        <v>171.53399999999999</v>
      </c>
    </row>
    <row r="27" spans="1:6" x14ac:dyDescent="0.25">
      <c r="A27" s="13" t="s">
        <v>215</v>
      </c>
      <c r="B27" s="15" t="s">
        <v>204</v>
      </c>
      <c r="C27" s="16" t="s">
        <v>192</v>
      </c>
      <c r="D27" s="16">
        <v>2.2999999999999998</v>
      </c>
      <c r="E27" s="17">
        <v>320.89</v>
      </c>
      <c r="F27" s="18">
        <f>D27*E27</f>
        <v>738.04699999999991</v>
      </c>
    </row>
    <row r="28" spans="1:6" x14ac:dyDescent="0.25">
      <c r="A28" s="13" t="s">
        <v>216</v>
      </c>
      <c r="B28" s="15" t="s">
        <v>206</v>
      </c>
      <c r="C28" s="16" t="s">
        <v>192</v>
      </c>
      <c r="D28" s="16">
        <v>30.62</v>
      </c>
      <c r="E28" s="17">
        <v>48.84</v>
      </c>
      <c r="F28" s="18">
        <f>D28*E28</f>
        <v>1495.4808</v>
      </c>
    </row>
    <row r="29" spans="1:6" x14ac:dyDescent="0.25">
      <c r="A29" s="13" t="s">
        <v>217</v>
      </c>
      <c r="B29" s="15" t="s">
        <v>218</v>
      </c>
      <c r="C29" s="16" t="s">
        <v>209</v>
      </c>
      <c r="D29" s="16">
        <v>119.42</v>
      </c>
      <c r="E29" s="17">
        <v>5.89</v>
      </c>
      <c r="F29" s="18">
        <f>D29*E29</f>
        <v>703.38379999999995</v>
      </c>
    </row>
    <row r="30" spans="1:6" x14ac:dyDescent="0.25">
      <c r="A30" s="13" t="s">
        <v>219</v>
      </c>
      <c r="B30" s="15" t="s">
        <v>220</v>
      </c>
      <c r="C30" s="16" t="s">
        <v>209</v>
      </c>
      <c r="D30" s="16">
        <v>53.59</v>
      </c>
      <c r="E30" s="17">
        <v>5.25</v>
      </c>
      <c r="F30" s="18">
        <f>D30*E30</f>
        <v>281.34750000000003</v>
      </c>
    </row>
    <row r="31" spans="1:6" x14ac:dyDescent="0.25">
      <c r="A31" s="13" t="s">
        <v>221</v>
      </c>
      <c r="B31" s="15" t="s">
        <v>222</v>
      </c>
      <c r="C31" s="15"/>
      <c r="D31" s="15"/>
      <c r="E31" s="15"/>
      <c r="F31" s="15"/>
    </row>
    <row r="32" spans="1:6" x14ac:dyDescent="0.25">
      <c r="A32" s="13" t="s">
        <v>223</v>
      </c>
      <c r="B32" s="15" t="s">
        <v>224</v>
      </c>
      <c r="C32" s="16" t="s">
        <v>187</v>
      </c>
      <c r="D32" s="16">
        <v>15.3</v>
      </c>
      <c r="E32" s="17">
        <v>82.88</v>
      </c>
      <c r="F32" s="18">
        <f>D32*E32</f>
        <v>1268.0640000000001</v>
      </c>
    </row>
    <row r="33" spans="1:6" x14ac:dyDescent="0.25">
      <c r="A33" s="25"/>
      <c r="B33" s="15"/>
      <c r="C33" s="15"/>
      <c r="D33" s="15"/>
      <c r="E33" s="15"/>
      <c r="F33" s="15"/>
    </row>
    <row r="34" spans="1:6" x14ac:dyDescent="0.25">
      <c r="A34" s="10" t="s">
        <v>225</v>
      </c>
      <c r="B34" s="26" t="s">
        <v>226</v>
      </c>
      <c r="C34" s="12"/>
      <c r="D34" s="12"/>
      <c r="E34" s="12"/>
      <c r="F34" s="9">
        <f>SUM(F35:F38)</f>
        <v>6173.7189000000008</v>
      </c>
    </row>
    <row r="35" spans="1:6" x14ac:dyDescent="0.25">
      <c r="A35" s="13" t="s">
        <v>135</v>
      </c>
      <c r="B35" s="15" t="s">
        <v>227</v>
      </c>
      <c r="C35" s="16" t="s">
        <v>187</v>
      </c>
      <c r="D35" s="16">
        <v>165.87</v>
      </c>
      <c r="E35" s="17">
        <v>35.340000000000003</v>
      </c>
      <c r="F35" s="18">
        <f>D35*E35</f>
        <v>5861.845800000001</v>
      </c>
    </row>
    <row r="36" spans="1:6" x14ac:dyDescent="0.25">
      <c r="A36" s="13" t="s">
        <v>138</v>
      </c>
      <c r="B36" s="15" t="s">
        <v>228</v>
      </c>
      <c r="C36" s="15"/>
      <c r="D36" s="15"/>
      <c r="E36" s="15"/>
      <c r="F36" s="15"/>
    </row>
    <row r="37" spans="1:6" x14ac:dyDescent="0.25">
      <c r="A37" s="13" t="s">
        <v>229</v>
      </c>
      <c r="B37" s="15" t="s">
        <v>230</v>
      </c>
      <c r="C37" s="15"/>
      <c r="D37" s="15"/>
      <c r="E37" s="15"/>
      <c r="F37" s="15"/>
    </row>
    <row r="38" spans="1:6" x14ac:dyDescent="0.25">
      <c r="A38" s="13" t="s">
        <v>231</v>
      </c>
      <c r="B38" s="15" t="s">
        <v>232</v>
      </c>
      <c r="C38" s="16" t="s">
        <v>192</v>
      </c>
      <c r="D38" s="16">
        <v>0.33</v>
      </c>
      <c r="E38" s="17">
        <v>945.07</v>
      </c>
      <c r="F38" s="18">
        <f>D38*E38</f>
        <v>311.87310000000002</v>
      </c>
    </row>
    <row r="39" spans="1:6" x14ac:dyDescent="0.25">
      <c r="A39" s="25"/>
      <c r="B39" s="15"/>
      <c r="C39" s="15"/>
      <c r="D39" s="15"/>
      <c r="E39" s="15"/>
      <c r="F39" s="15"/>
    </row>
    <row r="40" spans="1:6" x14ac:dyDescent="0.25">
      <c r="A40" s="10" t="s">
        <v>233</v>
      </c>
      <c r="B40" s="26" t="s">
        <v>234</v>
      </c>
      <c r="C40" s="12"/>
      <c r="D40" s="12"/>
      <c r="E40" s="12"/>
      <c r="F40" s="9">
        <f>SUM(F41:F47)</f>
        <v>4143.8696</v>
      </c>
    </row>
    <row r="41" spans="1:6" x14ac:dyDescent="0.25">
      <c r="A41" s="13" t="s">
        <v>235</v>
      </c>
      <c r="B41" s="15" t="s">
        <v>236</v>
      </c>
      <c r="C41" s="15"/>
      <c r="D41" s="15"/>
      <c r="E41" s="15"/>
      <c r="F41" s="15"/>
    </row>
    <row r="42" spans="1:6" x14ac:dyDescent="0.25">
      <c r="A42" s="13" t="s">
        <v>237</v>
      </c>
      <c r="B42" s="15" t="s">
        <v>238</v>
      </c>
      <c r="C42" s="16" t="s">
        <v>239</v>
      </c>
      <c r="D42" s="16">
        <v>3</v>
      </c>
      <c r="E42" s="17">
        <v>479.02</v>
      </c>
      <c r="F42" s="18">
        <f>D42*E42</f>
        <v>1437.06</v>
      </c>
    </row>
    <row r="43" spans="1:6" x14ac:dyDescent="0.25">
      <c r="A43" s="13" t="s">
        <v>240</v>
      </c>
      <c r="B43" s="15" t="s">
        <v>241</v>
      </c>
      <c r="C43" s="16" t="s">
        <v>239</v>
      </c>
      <c r="D43" s="16">
        <v>1</v>
      </c>
      <c r="E43" s="17">
        <v>813.08</v>
      </c>
      <c r="F43" s="18">
        <f>D43*E43</f>
        <v>813.08</v>
      </c>
    </row>
    <row r="44" spans="1:6" x14ac:dyDescent="0.25">
      <c r="A44" s="13" t="s">
        <v>242</v>
      </c>
      <c r="B44" s="15" t="s">
        <v>243</v>
      </c>
      <c r="C44" s="16" t="s">
        <v>239</v>
      </c>
      <c r="D44" s="16">
        <v>1</v>
      </c>
      <c r="E44" s="17">
        <v>702.36</v>
      </c>
      <c r="F44" s="18">
        <f>D44*E44</f>
        <v>702.36</v>
      </c>
    </row>
    <row r="45" spans="1:6" x14ac:dyDescent="0.25">
      <c r="A45" s="13" t="s">
        <v>244</v>
      </c>
      <c r="B45" s="15" t="s">
        <v>245</v>
      </c>
      <c r="C45" s="15"/>
      <c r="D45" s="15"/>
      <c r="E45" s="15"/>
      <c r="F45" s="15"/>
    </row>
    <row r="46" spans="1:6" x14ac:dyDescent="0.25">
      <c r="A46" s="13" t="s">
        <v>246</v>
      </c>
      <c r="B46" s="15" t="s">
        <v>247</v>
      </c>
      <c r="C46" s="27" t="s">
        <v>187</v>
      </c>
      <c r="D46" s="16">
        <v>0.72</v>
      </c>
      <c r="E46" s="17">
        <v>219.68</v>
      </c>
      <c r="F46" s="18">
        <f>D46*E46</f>
        <v>158.1696</v>
      </c>
    </row>
    <row r="47" spans="1:6" x14ac:dyDescent="0.25">
      <c r="A47" s="13" t="s">
        <v>248</v>
      </c>
      <c r="B47" s="15" t="s">
        <v>249</v>
      </c>
      <c r="C47" s="16" t="s">
        <v>187</v>
      </c>
      <c r="D47" s="16">
        <v>4</v>
      </c>
      <c r="E47" s="17">
        <v>258.3</v>
      </c>
      <c r="F47" s="18">
        <f>D47*E47</f>
        <v>1033.2</v>
      </c>
    </row>
    <row r="48" spans="1:6" x14ac:dyDescent="0.25">
      <c r="A48" s="25"/>
      <c r="B48" s="15"/>
      <c r="C48" s="15"/>
      <c r="D48" s="15"/>
      <c r="E48" s="15"/>
      <c r="F48" s="15"/>
    </row>
    <row r="49" spans="1:6" x14ac:dyDescent="0.25">
      <c r="A49" s="10" t="s">
        <v>250</v>
      </c>
      <c r="B49" s="26" t="s">
        <v>251</v>
      </c>
      <c r="C49" s="12"/>
      <c r="D49" s="12"/>
      <c r="E49" s="12"/>
      <c r="F49" s="9">
        <f>F50</f>
        <v>467.28</v>
      </c>
    </row>
    <row r="50" spans="1:6" x14ac:dyDescent="0.25">
      <c r="A50" s="13" t="s">
        <v>252</v>
      </c>
      <c r="B50" s="15" t="s">
        <v>253</v>
      </c>
      <c r="C50" s="16" t="s">
        <v>187</v>
      </c>
      <c r="D50" s="16">
        <v>4.72</v>
      </c>
      <c r="E50" s="17">
        <v>99</v>
      </c>
      <c r="F50" s="18">
        <f>D50*E50</f>
        <v>467.28</v>
      </c>
    </row>
    <row r="51" spans="1:6" x14ac:dyDescent="0.25">
      <c r="A51" s="25"/>
      <c r="B51" s="15"/>
      <c r="C51" s="15"/>
      <c r="D51" s="15"/>
      <c r="E51" s="15"/>
      <c r="F51" s="15"/>
    </row>
    <row r="52" spans="1:6" x14ac:dyDescent="0.25">
      <c r="A52" s="10" t="s">
        <v>254</v>
      </c>
      <c r="B52" s="26" t="s">
        <v>255</v>
      </c>
      <c r="C52" s="12"/>
      <c r="D52" s="12"/>
      <c r="E52" s="12"/>
      <c r="F52" s="9">
        <f>SUM(F53:F58)</f>
        <v>35191.496999999996</v>
      </c>
    </row>
    <row r="53" spans="1:6" x14ac:dyDescent="0.25">
      <c r="A53" s="13" t="s">
        <v>256</v>
      </c>
      <c r="B53" s="15" t="s">
        <v>257</v>
      </c>
      <c r="C53" s="15"/>
      <c r="D53" s="15"/>
      <c r="E53" s="15"/>
      <c r="F53" s="15"/>
    </row>
    <row r="54" spans="1:6" x14ac:dyDescent="0.25">
      <c r="A54" s="13" t="s">
        <v>258</v>
      </c>
      <c r="B54" s="15" t="s">
        <v>259</v>
      </c>
      <c r="C54" s="16" t="s">
        <v>187</v>
      </c>
      <c r="D54" s="16">
        <v>154.58000000000001</v>
      </c>
      <c r="E54" s="17">
        <v>104.13</v>
      </c>
      <c r="F54" s="18">
        <f>D54*E54</f>
        <v>16096.4154</v>
      </c>
    </row>
    <row r="55" spans="1:6" x14ac:dyDescent="0.25">
      <c r="A55" s="13" t="s">
        <v>260</v>
      </c>
      <c r="B55" s="15" t="s">
        <v>261</v>
      </c>
      <c r="C55" s="16" t="s">
        <v>187</v>
      </c>
      <c r="D55" s="16">
        <v>154.56</v>
      </c>
      <c r="E55" s="17">
        <v>84.4</v>
      </c>
      <c r="F55" s="18">
        <f>D55*E55</f>
        <v>13044.864000000001</v>
      </c>
    </row>
    <row r="56" spans="1:6" s="24" customFormat="1" x14ac:dyDescent="0.25">
      <c r="A56" s="13" t="s">
        <v>262</v>
      </c>
      <c r="B56" s="28" t="s">
        <v>263</v>
      </c>
      <c r="C56" s="16"/>
      <c r="D56" s="16"/>
      <c r="E56" s="23"/>
      <c r="F56" s="18"/>
    </row>
    <row r="57" spans="1:6" x14ac:dyDescent="0.25">
      <c r="A57" s="13" t="s">
        <v>264</v>
      </c>
      <c r="B57" s="15" t="s">
        <v>265</v>
      </c>
      <c r="C57" s="16" t="s">
        <v>266</v>
      </c>
      <c r="D57" s="16">
        <v>16.8</v>
      </c>
      <c r="E57" s="17">
        <v>15.04</v>
      </c>
      <c r="F57" s="18">
        <f>D57*E57</f>
        <v>252.672</v>
      </c>
    </row>
    <row r="58" spans="1:6" x14ac:dyDescent="0.25">
      <c r="A58" s="13" t="s">
        <v>267</v>
      </c>
      <c r="B58" s="15" t="s">
        <v>268</v>
      </c>
      <c r="C58" s="16" t="s">
        <v>187</v>
      </c>
      <c r="D58" s="16">
        <v>154.56</v>
      </c>
      <c r="E58" s="17">
        <v>37.51</v>
      </c>
      <c r="F58" s="18">
        <f>D58*E58</f>
        <v>5797.5455999999995</v>
      </c>
    </row>
    <row r="59" spans="1:6" ht="14.25" customHeight="1" x14ac:dyDescent="0.25">
      <c r="A59" s="25"/>
      <c r="B59" s="15"/>
      <c r="C59" s="15"/>
      <c r="D59" s="15"/>
      <c r="E59" s="15"/>
      <c r="F59" s="15"/>
    </row>
    <row r="60" spans="1:6" x14ac:dyDescent="0.25">
      <c r="A60" s="10" t="s">
        <v>269</v>
      </c>
      <c r="B60" s="26" t="s">
        <v>270</v>
      </c>
      <c r="C60" s="12"/>
      <c r="D60" s="12"/>
      <c r="E60" s="12"/>
      <c r="F60" s="9">
        <f>SUM(F61:F69)</f>
        <v>20301.977800000001</v>
      </c>
    </row>
    <row r="61" spans="1:6" s="24" customFormat="1" x14ac:dyDescent="0.25">
      <c r="A61" s="13" t="s">
        <v>271</v>
      </c>
      <c r="B61" s="28" t="s">
        <v>272</v>
      </c>
      <c r="C61" s="16"/>
      <c r="D61" s="16"/>
      <c r="E61" s="23"/>
      <c r="F61" s="18"/>
    </row>
    <row r="62" spans="1:6" x14ac:dyDescent="0.25">
      <c r="A62" s="13" t="s">
        <v>273</v>
      </c>
      <c r="B62" s="15" t="s">
        <v>274</v>
      </c>
      <c r="C62" s="16" t="s">
        <v>187</v>
      </c>
      <c r="D62" s="16">
        <v>331.34</v>
      </c>
      <c r="E62" s="17">
        <v>3.97</v>
      </c>
      <c r="F62" s="18">
        <f>D62*E62</f>
        <v>1315.4197999999999</v>
      </c>
    </row>
    <row r="63" spans="1:6" x14ac:dyDescent="0.25">
      <c r="A63" s="13" t="s">
        <v>275</v>
      </c>
      <c r="B63" s="15" t="s">
        <v>276</v>
      </c>
      <c r="C63" s="16" t="s">
        <v>187</v>
      </c>
      <c r="D63" s="16">
        <v>106.13</v>
      </c>
      <c r="E63" s="17">
        <v>18.07</v>
      </c>
      <c r="F63" s="18">
        <f>D63*E63</f>
        <v>1917.7691</v>
      </c>
    </row>
    <row r="64" spans="1:6" x14ac:dyDescent="0.25">
      <c r="A64" s="13" t="s">
        <v>277</v>
      </c>
      <c r="B64" s="15" t="s">
        <v>278</v>
      </c>
      <c r="C64" s="16" t="s">
        <v>187</v>
      </c>
      <c r="D64" s="16">
        <v>225.21</v>
      </c>
      <c r="E64" s="17">
        <v>21.92</v>
      </c>
      <c r="F64" s="18">
        <f>D64*E64</f>
        <v>4936.6032000000005</v>
      </c>
    </row>
    <row r="65" spans="1:6" x14ac:dyDescent="0.25">
      <c r="A65" s="13" t="s">
        <v>279</v>
      </c>
      <c r="B65" s="15" t="s">
        <v>280</v>
      </c>
      <c r="C65" s="15"/>
      <c r="D65" s="15"/>
      <c r="E65" s="15"/>
      <c r="F65" s="15"/>
    </row>
    <row r="66" spans="1:6" x14ac:dyDescent="0.25">
      <c r="A66" s="13" t="s">
        <v>281</v>
      </c>
      <c r="B66" s="15" t="s">
        <v>282</v>
      </c>
      <c r="C66" s="16" t="s">
        <v>187</v>
      </c>
      <c r="D66" s="16">
        <v>106.13</v>
      </c>
      <c r="E66" s="17">
        <v>53.85</v>
      </c>
      <c r="F66" s="18">
        <f>D66*E66</f>
        <v>5715.1004999999996</v>
      </c>
    </row>
    <row r="67" spans="1:6" x14ac:dyDescent="0.25">
      <c r="A67" s="13" t="s">
        <v>283</v>
      </c>
      <c r="B67" s="15" t="s">
        <v>284</v>
      </c>
      <c r="C67" s="16" t="s">
        <v>187</v>
      </c>
      <c r="D67" s="16">
        <v>106.13</v>
      </c>
      <c r="E67" s="17">
        <v>8.0399999999999991</v>
      </c>
      <c r="F67" s="18">
        <f>D67*E67</f>
        <v>853.28519999999992</v>
      </c>
    </row>
    <row r="68" spans="1:6" x14ac:dyDescent="0.25">
      <c r="A68" s="25"/>
      <c r="B68" s="15" t="s">
        <v>285</v>
      </c>
      <c r="C68" s="15"/>
      <c r="D68" s="15"/>
      <c r="E68" s="15"/>
      <c r="F68" s="15"/>
    </row>
    <row r="69" spans="1:6" x14ac:dyDescent="0.25">
      <c r="A69" s="13" t="s">
        <v>286</v>
      </c>
      <c r="B69" s="15" t="s">
        <v>287</v>
      </c>
      <c r="C69" s="16" t="s">
        <v>187</v>
      </c>
      <c r="D69" s="16">
        <v>154.55000000000001</v>
      </c>
      <c r="E69" s="17">
        <v>36</v>
      </c>
      <c r="F69" s="18">
        <f>D69*E69</f>
        <v>5563.8</v>
      </c>
    </row>
    <row r="70" spans="1:6" ht="15.75" customHeight="1" x14ac:dyDescent="0.25">
      <c r="A70" s="25"/>
      <c r="B70" s="15"/>
      <c r="C70" s="15"/>
      <c r="D70" s="15"/>
      <c r="E70" s="15"/>
      <c r="F70" s="15"/>
    </row>
    <row r="71" spans="1:6" x14ac:dyDescent="0.25">
      <c r="A71" s="10" t="s">
        <v>288</v>
      </c>
      <c r="B71" s="26" t="s">
        <v>289</v>
      </c>
      <c r="C71" s="12"/>
      <c r="D71" s="12"/>
      <c r="E71" s="12"/>
      <c r="F71" s="9">
        <f>SUM(F72:F79)</f>
        <v>7055.4615000000003</v>
      </c>
    </row>
    <row r="72" spans="1:6" x14ac:dyDescent="0.25">
      <c r="A72" s="13" t="s">
        <v>290</v>
      </c>
      <c r="B72" s="29" t="s">
        <v>291</v>
      </c>
      <c r="C72" s="15"/>
      <c r="D72" s="15"/>
      <c r="E72" s="15"/>
      <c r="F72" s="15"/>
    </row>
    <row r="73" spans="1:6" x14ac:dyDescent="0.25">
      <c r="A73" s="13" t="s">
        <v>292</v>
      </c>
      <c r="B73" s="15" t="s">
        <v>293</v>
      </c>
      <c r="C73" s="16" t="s">
        <v>187</v>
      </c>
      <c r="D73" s="16">
        <v>255.21</v>
      </c>
      <c r="E73" s="17">
        <v>12.3</v>
      </c>
      <c r="F73" s="18">
        <f>D73*E73</f>
        <v>3139.0830000000001</v>
      </c>
    </row>
    <row r="74" spans="1:6" x14ac:dyDescent="0.25">
      <c r="A74" s="13" t="s">
        <v>294</v>
      </c>
      <c r="B74" s="15" t="s">
        <v>295</v>
      </c>
      <c r="C74" s="16" t="s">
        <v>187</v>
      </c>
      <c r="D74" s="16">
        <v>255.21</v>
      </c>
      <c r="E74" s="17">
        <v>12.85</v>
      </c>
      <c r="F74" s="18">
        <f>D74*E74</f>
        <v>3279.4485</v>
      </c>
    </row>
    <row r="75" spans="1:6" x14ac:dyDescent="0.25">
      <c r="A75" s="13" t="s">
        <v>296</v>
      </c>
      <c r="B75" s="15" t="s">
        <v>236</v>
      </c>
      <c r="C75" s="15"/>
      <c r="D75" s="15"/>
      <c r="E75" s="15"/>
      <c r="F75" s="15"/>
    </row>
    <row r="76" spans="1:6" x14ac:dyDescent="0.25">
      <c r="A76" s="13" t="s">
        <v>297</v>
      </c>
      <c r="B76" s="15" t="s">
        <v>298</v>
      </c>
      <c r="C76" s="16" t="s">
        <v>187</v>
      </c>
      <c r="D76" s="16">
        <v>25.2</v>
      </c>
      <c r="E76" s="17">
        <v>11.52</v>
      </c>
      <c r="F76" s="18">
        <f>D76*E76</f>
        <v>290.30399999999997</v>
      </c>
    </row>
    <row r="77" spans="1:6" x14ac:dyDescent="0.25">
      <c r="A77" s="13" t="s">
        <v>299</v>
      </c>
      <c r="B77" s="15" t="s">
        <v>300</v>
      </c>
      <c r="C77" s="16" t="s">
        <v>187</v>
      </c>
      <c r="D77" s="16">
        <v>25.2</v>
      </c>
      <c r="E77" s="17">
        <v>12.23</v>
      </c>
      <c r="F77" s="18">
        <f>D77*E77</f>
        <v>308.19600000000003</v>
      </c>
    </row>
    <row r="78" spans="1:6" x14ac:dyDescent="0.25">
      <c r="A78" s="13" t="s">
        <v>301</v>
      </c>
      <c r="B78" s="15" t="s">
        <v>302</v>
      </c>
      <c r="C78" s="15"/>
      <c r="D78" s="15"/>
      <c r="E78" s="15"/>
      <c r="F78" s="15"/>
    </row>
    <row r="79" spans="1:6" x14ac:dyDescent="0.25">
      <c r="A79" s="13" t="s">
        <v>303</v>
      </c>
      <c r="B79" s="15" t="s">
        <v>304</v>
      </c>
      <c r="C79" s="16" t="s">
        <v>187</v>
      </c>
      <c r="D79" s="16">
        <v>1.8</v>
      </c>
      <c r="E79" s="17">
        <v>21.35</v>
      </c>
      <c r="F79" s="18">
        <f>D79*E79</f>
        <v>38.430000000000007</v>
      </c>
    </row>
    <row r="80" spans="1:6" x14ac:dyDescent="0.25">
      <c r="A80" s="25"/>
      <c r="B80" s="15"/>
      <c r="C80" s="15"/>
      <c r="D80" s="15"/>
      <c r="E80" s="15"/>
      <c r="F80" s="15"/>
    </row>
    <row r="81" spans="1:6" x14ac:dyDescent="0.25">
      <c r="A81" s="10" t="s">
        <v>305</v>
      </c>
      <c r="B81" s="26" t="s">
        <v>306</v>
      </c>
      <c r="C81" s="12"/>
      <c r="D81" s="12"/>
      <c r="E81" s="12"/>
      <c r="F81" s="9">
        <f>SUM(F82:F91)</f>
        <v>15615.071199999998</v>
      </c>
    </row>
    <row r="82" spans="1:6" s="24" customFormat="1" x14ac:dyDescent="0.25">
      <c r="A82" s="13" t="s">
        <v>307</v>
      </c>
      <c r="B82" s="28" t="s">
        <v>308</v>
      </c>
      <c r="C82" s="16"/>
      <c r="D82" s="16"/>
      <c r="E82" s="23"/>
      <c r="F82" s="18"/>
    </row>
    <row r="83" spans="1:6" x14ac:dyDescent="0.25">
      <c r="A83" s="13" t="s">
        <v>309</v>
      </c>
      <c r="B83" s="15" t="s">
        <v>310</v>
      </c>
      <c r="C83" s="16" t="s">
        <v>187</v>
      </c>
      <c r="D83" s="16">
        <v>123.64</v>
      </c>
      <c r="E83" s="17">
        <v>24.29</v>
      </c>
      <c r="F83" s="18">
        <f t="shared" ref="F83:F88" si="0">D83*E83</f>
        <v>3003.2156</v>
      </c>
    </row>
    <row r="84" spans="1:6" x14ac:dyDescent="0.25">
      <c r="A84" s="13" t="s">
        <v>311</v>
      </c>
      <c r="B84" s="15" t="s">
        <v>312</v>
      </c>
      <c r="C84" s="16" t="s">
        <v>187</v>
      </c>
      <c r="D84" s="16">
        <v>123.64</v>
      </c>
      <c r="E84" s="17">
        <v>13.71</v>
      </c>
      <c r="F84" s="18">
        <f t="shared" si="0"/>
        <v>1695.1044000000002</v>
      </c>
    </row>
    <row r="85" spans="1:6" x14ac:dyDescent="0.25">
      <c r="A85" s="13" t="s">
        <v>313</v>
      </c>
      <c r="B85" s="15" t="s">
        <v>314</v>
      </c>
      <c r="C85" s="16" t="s">
        <v>187</v>
      </c>
      <c r="D85" s="16">
        <v>123.64</v>
      </c>
      <c r="E85" s="17">
        <v>47.24</v>
      </c>
      <c r="F85" s="18">
        <f t="shared" si="0"/>
        <v>5840.7536</v>
      </c>
    </row>
    <row r="86" spans="1:6" x14ac:dyDescent="0.25">
      <c r="A86" s="13" t="s">
        <v>315</v>
      </c>
      <c r="B86" s="15" t="s">
        <v>284</v>
      </c>
      <c r="C86" s="16" t="s">
        <v>187</v>
      </c>
      <c r="D86" s="16">
        <v>123.64</v>
      </c>
      <c r="E86" s="17">
        <v>5.29</v>
      </c>
      <c r="F86" s="18">
        <f t="shared" si="0"/>
        <v>654.05560000000003</v>
      </c>
    </row>
    <row r="87" spans="1:6" x14ac:dyDescent="0.25">
      <c r="A87" s="13" t="s">
        <v>316</v>
      </c>
      <c r="B87" s="15" t="s">
        <v>317</v>
      </c>
      <c r="C87" s="16" t="s">
        <v>266</v>
      </c>
      <c r="D87" s="16">
        <v>4.2</v>
      </c>
      <c r="E87" s="17">
        <v>52.43</v>
      </c>
      <c r="F87" s="18">
        <f t="shared" si="0"/>
        <v>220.20600000000002</v>
      </c>
    </row>
    <row r="88" spans="1:6" x14ac:dyDescent="0.25">
      <c r="A88" s="13" t="s">
        <v>318</v>
      </c>
      <c r="B88" s="15" t="s">
        <v>319</v>
      </c>
      <c r="C88" s="16" t="s">
        <v>266</v>
      </c>
      <c r="D88" s="16">
        <v>4.5999999999999996</v>
      </c>
      <c r="E88" s="17">
        <v>52.43</v>
      </c>
      <c r="F88" s="18">
        <f t="shared" si="0"/>
        <v>241.17799999999997</v>
      </c>
    </row>
    <row r="89" spans="1:6" x14ac:dyDescent="0.25">
      <c r="A89" s="13" t="s">
        <v>320</v>
      </c>
      <c r="B89" s="15" t="s">
        <v>321</v>
      </c>
      <c r="C89" s="15"/>
      <c r="D89" s="15"/>
      <c r="E89" s="15"/>
      <c r="F89" s="15"/>
    </row>
    <row r="90" spans="1:6" x14ac:dyDescent="0.25">
      <c r="A90" s="13" t="s">
        <v>322</v>
      </c>
      <c r="B90" s="15" t="s">
        <v>323</v>
      </c>
      <c r="C90" s="16" t="s">
        <v>187</v>
      </c>
      <c r="D90" s="16">
        <v>25.8</v>
      </c>
      <c r="E90" s="17">
        <v>153.51</v>
      </c>
      <c r="F90" s="18">
        <f>D90*E90</f>
        <v>3960.558</v>
      </c>
    </row>
    <row r="91" spans="1:6" x14ac:dyDescent="0.25">
      <c r="A91" s="25"/>
      <c r="B91" s="15"/>
      <c r="C91" s="15"/>
      <c r="D91" s="15"/>
      <c r="E91" s="15"/>
      <c r="F91" s="15"/>
    </row>
    <row r="92" spans="1:6" x14ac:dyDescent="0.25">
      <c r="A92" s="10" t="s">
        <v>324</v>
      </c>
      <c r="B92" s="26" t="s">
        <v>325</v>
      </c>
      <c r="C92" s="12"/>
      <c r="D92" s="12"/>
      <c r="E92" s="12"/>
      <c r="F92" s="9">
        <f>SUM(F94:F124)</f>
        <v>6969.3900000000012</v>
      </c>
    </row>
    <row r="93" spans="1:6" x14ac:dyDescent="0.25">
      <c r="A93" s="13" t="s">
        <v>326</v>
      </c>
      <c r="B93" s="15" t="s">
        <v>327</v>
      </c>
      <c r="C93" s="15"/>
      <c r="D93" s="15"/>
      <c r="E93" s="15"/>
      <c r="F93" s="15"/>
    </row>
    <row r="94" spans="1:6" x14ac:dyDescent="0.25">
      <c r="A94" s="13" t="s">
        <v>328</v>
      </c>
      <c r="B94" s="15" t="s">
        <v>329</v>
      </c>
      <c r="C94" s="16" t="s">
        <v>239</v>
      </c>
      <c r="D94" s="16">
        <v>2</v>
      </c>
      <c r="E94" s="17">
        <v>334.22</v>
      </c>
      <c r="F94" s="18">
        <f t="shared" ref="F94:F101" si="1">D94*E94</f>
        <v>668.44</v>
      </c>
    </row>
    <row r="95" spans="1:6" x14ac:dyDescent="0.25">
      <c r="A95" s="13" t="s">
        <v>330</v>
      </c>
      <c r="B95" s="15" t="s">
        <v>331</v>
      </c>
      <c r="C95" s="16" t="s">
        <v>239</v>
      </c>
      <c r="D95" s="16">
        <v>2</v>
      </c>
      <c r="E95" s="17">
        <v>10.58</v>
      </c>
      <c r="F95" s="18">
        <f t="shared" si="1"/>
        <v>21.16</v>
      </c>
    </row>
    <row r="96" spans="1:6" x14ac:dyDescent="0.25">
      <c r="A96" s="13" t="s">
        <v>332</v>
      </c>
      <c r="B96" s="15" t="s">
        <v>333</v>
      </c>
      <c r="C96" s="16" t="s">
        <v>239</v>
      </c>
      <c r="D96" s="16">
        <v>2</v>
      </c>
      <c r="E96" s="17">
        <v>154.79</v>
      </c>
      <c r="F96" s="18">
        <f t="shared" si="1"/>
        <v>309.58</v>
      </c>
    </row>
    <row r="97" spans="1:6" x14ac:dyDescent="0.25">
      <c r="A97" s="13" t="s">
        <v>334</v>
      </c>
      <c r="B97" s="15" t="s">
        <v>335</v>
      </c>
      <c r="C97" s="16" t="s">
        <v>239</v>
      </c>
      <c r="D97" s="16">
        <v>4</v>
      </c>
      <c r="E97" s="17">
        <v>6.17</v>
      </c>
      <c r="F97" s="18">
        <f t="shared" si="1"/>
        <v>24.68</v>
      </c>
    </row>
    <row r="98" spans="1:6" x14ac:dyDescent="0.25">
      <c r="A98" s="13" t="s">
        <v>336</v>
      </c>
      <c r="B98" s="15" t="s">
        <v>337</v>
      </c>
      <c r="C98" s="16" t="s">
        <v>239</v>
      </c>
      <c r="D98" s="16">
        <v>2</v>
      </c>
      <c r="E98" s="17">
        <v>25.33</v>
      </c>
      <c r="F98" s="18">
        <f t="shared" si="1"/>
        <v>50.66</v>
      </c>
    </row>
    <row r="99" spans="1:6" x14ac:dyDescent="0.25">
      <c r="A99" s="13" t="s">
        <v>338</v>
      </c>
      <c r="B99" s="15" t="s">
        <v>339</v>
      </c>
      <c r="C99" s="16" t="s">
        <v>239</v>
      </c>
      <c r="D99" s="16">
        <v>2</v>
      </c>
      <c r="E99" s="17">
        <v>27.63</v>
      </c>
      <c r="F99" s="18">
        <f t="shared" si="1"/>
        <v>55.26</v>
      </c>
    </row>
    <row r="100" spans="1:6" x14ac:dyDescent="0.25">
      <c r="A100" s="13" t="s">
        <v>340</v>
      </c>
      <c r="B100" s="15" t="s">
        <v>341</v>
      </c>
      <c r="C100" s="16" t="s">
        <v>239</v>
      </c>
      <c r="D100" s="16">
        <v>2</v>
      </c>
      <c r="E100" s="20">
        <v>41.77</v>
      </c>
      <c r="F100" s="18">
        <f t="shared" si="1"/>
        <v>83.54</v>
      </c>
    </row>
    <row r="101" spans="1:6" x14ac:dyDescent="0.25">
      <c r="A101" s="13" t="s">
        <v>342</v>
      </c>
      <c r="B101" s="15" t="s">
        <v>343</v>
      </c>
      <c r="C101" s="16" t="s">
        <v>239</v>
      </c>
      <c r="D101" s="16">
        <v>1</v>
      </c>
      <c r="E101" s="20">
        <v>1121.32</v>
      </c>
      <c r="F101" s="18">
        <f t="shared" si="1"/>
        <v>1121.32</v>
      </c>
    </row>
    <row r="102" spans="1:6" x14ac:dyDescent="0.25">
      <c r="A102" s="13" t="s">
        <v>344</v>
      </c>
      <c r="B102" s="15" t="s">
        <v>345</v>
      </c>
      <c r="C102" s="15"/>
      <c r="D102" s="15"/>
      <c r="E102" s="15"/>
      <c r="F102" s="15"/>
    </row>
    <row r="103" spans="1:6" x14ac:dyDescent="0.25">
      <c r="A103" s="13" t="s">
        <v>346</v>
      </c>
      <c r="B103" s="15" t="s">
        <v>347</v>
      </c>
      <c r="C103" s="16" t="s">
        <v>239</v>
      </c>
      <c r="D103" s="16">
        <v>1</v>
      </c>
      <c r="E103" s="17">
        <v>171.49</v>
      </c>
      <c r="F103" s="18">
        <f>D103*E103</f>
        <v>171.49</v>
      </c>
    </row>
    <row r="104" spans="1:6" x14ac:dyDescent="0.25">
      <c r="A104" s="13" t="s">
        <v>348</v>
      </c>
      <c r="B104" s="15" t="s">
        <v>349</v>
      </c>
      <c r="C104" s="16" t="s">
        <v>239</v>
      </c>
      <c r="D104" s="16">
        <v>3</v>
      </c>
      <c r="E104" s="17">
        <v>38.53</v>
      </c>
      <c r="F104" s="18">
        <f>D104*E104</f>
        <v>115.59</v>
      </c>
    </row>
    <row r="105" spans="1:6" x14ac:dyDescent="0.25">
      <c r="A105" s="13" t="s">
        <v>350</v>
      </c>
      <c r="B105" s="15" t="s">
        <v>351</v>
      </c>
      <c r="C105" s="16" t="s">
        <v>239</v>
      </c>
      <c r="D105" s="16">
        <v>1</v>
      </c>
      <c r="E105" s="17">
        <v>358.25</v>
      </c>
      <c r="F105" s="18">
        <f>D105*E105</f>
        <v>358.25</v>
      </c>
    </row>
    <row r="106" spans="1:6" x14ac:dyDescent="0.25">
      <c r="A106" s="13" t="s">
        <v>352</v>
      </c>
      <c r="B106" s="15" t="s">
        <v>353</v>
      </c>
      <c r="C106" s="16" t="s">
        <v>239</v>
      </c>
      <c r="D106" s="16">
        <v>5</v>
      </c>
      <c r="E106" s="17">
        <v>98.05</v>
      </c>
      <c r="F106" s="18">
        <f>D106*E106</f>
        <v>490.25</v>
      </c>
    </row>
    <row r="107" spans="1:6" s="34" customFormat="1" x14ac:dyDescent="0.25">
      <c r="A107" s="30" t="s">
        <v>354</v>
      </c>
      <c r="B107" s="31" t="s">
        <v>355</v>
      </c>
      <c r="C107" s="32"/>
      <c r="D107" s="32"/>
      <c r="E107" s="33"/>
      <c r="F107" s="18"/>
    </row>
    <row r="108" spans="1:6" x14ac:dyDescent="0.25">
      <c r="A108" s="13" t="s">
        <v>356</v>
      </c>
      <c r="B108" s="15" t="s">
        <v>357</v>
      </c>
      <c r="C108" s="16" t="s">
        <v>239</v>
      </c>
      <c r="D108" s="16">
        <v>2</v>
      </c>
      <c r="E108" s="17">
        <v>7.47</v>
      </c>
      <c r="F108" s="18">
        <f t="shared" ref="F108:F122" si="2">D108*E108</f>
        <v>14.94</v>
      </c>
    </row>
    <row r="109" spans="1:6" x14ac:dyDescent="0.25">
      <c r="A109" s="13" t="s">
        <v>358</v>
      </c>
      <c r="B109" s="15" t="s">
        <v>359</v>
      </c>
      <c r="C109" s="16" t="s">
        <v>239</v>
      </c>
      <c r="D109" s="16">
        <v>4</v>
      </c>
      <c r="E109" s="17">
        <v>15.07</v>
      </c>
      <c r="F109" s="18">
        <f t="shared" si="2"/>
        <v>60.28</v>
      </c>
    </row>
    <row r="110" spans="1:6" x14ac:dyDescent="0.25">
      <c r="A110" s="13" t="s">
        <v>360</v>
      </c>
      <c r="B110" s="15" t="s">
        <v>361</v>
      </c>
      <c r="C110" s="16" t="s">
        <v>239</v>
      </c>
      <c r="D110" s="16">
        <v>2</v>
      </c>
      <c r="E110" s="17">
        <v>13.85</v>
      </c>
      <c r="F110" s="18">
        <f t="shared" si="2"/>
        <v>27.7</v>
      </c>
    </row>
    <row r="111" spans="1:6" x14ac:dyDescent="0.25">
      <c r="A111" s="13" t="s">
        <v>362</v>
      </c>
      <c r="B111" s="15" t="s">
        <v>363</v>
      </c>
      <c r="C111" s="16" t="s">
        <v>239</v>
      </c>
      <c r="D111" s="16">
        <v>4</v>
      </c>
      <c r="E111" s="17">
        <v>6.87</v>
      </c>
      <c r="F111" s="18">
        <f t="shared" si="2"/>
        <v>27.48</v>
      </c>
    </row>
    <row r="112" spans="1:6" x14ac:dyDescent="0.25">
      <c r="A112" s="13" t="s">
        <v>364</v>
      </c>
      <c r="B112" s="15" t="s">
        <v>365</v>
      </c>
      <c r="C112" s="16" t="s">
        <v>239</v>
      </c>
      <c r="D112" s="16">
        <v>2</v>
      </c>
      <c r="E112" s="17">
        <v>8.1</v>
      </c>
      <c r="F112" s="18">
        <f t="shared" si="2"/>
        <v>16.2</v>
      </c>
    </row>
    <row r="113" spans="1:6" x14ac:dyDescent="0.25">
      <c r="A113" s="13" t="s">
        <v>366</v>
      </c>
      <c r="B113" s="15" t="s">
        <v>367</v>
      </c>
      <c r="C113" s="16" t="s">
        <v>239</v>
      </c>
      <c r="D113" s="16">
        <v>5</v>
      </c>
      <c r="E113" s="17">
        <v>17.04</v>
      </c>
      <c r="F113" s="18">
        <f t="shared" si="2"/>
        <v>85.199999999999989</v>
      </c>
    </row>
    <row r="114" spans="1:6" x14ac:dyDescent="0.25">
      <c r="A114" s="13" t="s">
        <v>368</v>
      </c>
      <c r="B114" s="15" t="s">
        <v>369</v>
      </c>
      <c r="C114" s="16" t="s">
        <v>239</v>
      </c>
      <c r="D114" s="16">
        <v>3</v>
      </c>
      <c r="E114" s="17">
        <v>8.1</v>
      </c>
      <c r="F114" s="18">
        <f t="shared" si="2"/>
        <v>24.299999999999997</v>
      </c>
    </row>
    <row r="115" spans="1:6" x14ac:dyDescent="0.25">
      <c r="A115" s="13" t="s">
        <v>370</v>
      </c>
      <c r="B115" s="15" t="s">
        <v>371</v>
      </c>
      <c r="C115" s="16" t="s">
        <v>266</v>
      </c>
      <c r="D115" s="16">
        <v>5</v>
      </c>
      <c r="E115" s="17">
        <v>15.31</v>
      </c>
      <c r="F115" s="18">
        <f t="shared" si="2"/>
        <v>76.55</v>
      </c>
    </row>
    <row r="116" spans="1:6" x14ac:dyDescent="0.25">
      <c r="A116" s="13" t="s">
        <v>372</v>
      </c>
      <c r="B116" s="15" t="s">
        <v>373</v>
      </c>
      <c r="C116" s="16" t="s">
        <v>266</v>
      </c>
      <c r="D116" s="16">
        <v>4</v>
      </c>
      <c r="E116" s="17">
        <v>12.67</v>
      </c>
      <c r="F116" s="18">
        <f t="shared" si="2"/>
        <v>50.68</v>
      </c>
    </row>
    <row r="117" spans="1:6" x14ac:dyDescent="0.25">
      <c r="A117" s="13" t="s">
        <v>374</v>
      </c>
      <c r="B117" s="15" t="s">
        <v>375</v>
      </c>
      <c r="C117" s="16" t="s">
        <v>266</v>
      </c>
      <c r="D117" s="16">
        <v>12</v>
      </c>
      <c r="E117" s="17">
        <v>8.86</v>
      </c>
      <c r="F117" s="18">
        <f t="shared" si="2"/>
        <v>106.32</v>
      </c>
    </row>
    <row r="118" spans="1:6" x14ac:dyDescent="0.25">
      <c r="A118" s="13" t="s">
        <v>376</v>
      </c>
      <c r="B118" s="15" t="s">
        <v>377</v>
      </c>
      <c r="C118" s="16" t="s">
        <v>266</v>
      </c>
      <c r="D118" s="16">
        <v>7</v>
      </c>
      <c r="E118" s="17">
        <v>24.59</v>
      </c>
      <c r="F118" s="18">
        <f t="shared" si="2"/>
        <v>172.13</v>
      </c>
    </row>
    <row r="119" spans="1:6" x14ac:dyDescent="0.25">
      <c r="A119" s="13" t="s">
        <v>378</v>
      </c>
      <c r="B119" s="15" t="s">
        <v>379</v>
      </c>
      <c r="C119" s="16" t="s">
        <v>266</v>
      </c>
      <c r="D119" s="16">
        <v>2</v>
      </c>
      <c r="E119" s="17">
        <v>12.21</v>
      </c>
      <c r="F119" s="18">
        <f t="shared" si="2"/>
        <v>24.42</v>
      </c>
    </row>
    <row r="120" spans="1:6" x14ac:dyDescent="0.25">
      <c r="A120" s="13" t="s">
        <v>380</v>
      </c>
      <c r="B120" s="15" t="s">
        <v>381</v>
      </c>
      <c r="C120" s="16" t="s">
        <v>266</v>
      </c>
      <c r="D120" s="16">
        <v>3</v>
      </c>
      <c r="E120" s="17">
        <v>8.74</v>
      </c>
      <c r="F120" s="18">
        <f t="shared" si="2"/>
        <v>26.22</v>
      </c>
    </row>
    <row r="121" spans="1:6" x14ac:dyDescent="0.25">
      <c r="A121" s="13" t="s">
        <v>382</v>
      </c>
      <c r="B121" s="15" t="s">
        <v>383</v>
      </c>
      <c r="C121" s="16" t="s">
        <v>239</v>
      </c>
      <c r="D121" s="16">
        <v>2</v>
      </c>
      <c r="E121" s="17">
        <v>113.63</v>
      </c>
      <c r="F121" s="18">
        <f t="shared" si="2"/>
        <v>227.26</v>
      </c>
    </row>
    <row r="122" spans="1:6" x14ac:dyDescent="0.25">
      <c r="A122" s="13" t="s">
        <v>384</v>
      </c>
      <c r="B122" s="15" t="s">
        <v>385</v>
      </c>
      <c r="C122" s="16" t="s">
        <v>239</v>
      </c>
      <c r="D122" s="16">
        <v>2</v>
      </c>
      <c r="E122" s="17">
        <v>58.13</v>
      </c>
      <c r="F122" s="18">
        <f t="shared" si="2"/>
        <v>116.26</v>
      </c>
    </row>
    <row r="123" spans="1:6" s="24" customFormat="1" x14ac:dyDescent="0.25">
      <c r="A123" s="13" t="s">
        <v>386</v>
      </c>
      <c r="B123" s="28" t="s">
        <v>387</v>
      </c>
      <c r="C123" s="16"/>
      <c r="D123" s="16"/>
      <c r="E123" s="23"/>
      <c r="F123" s="18"/>
    </row>
    <row r="124" spans="1:6" x14ac:dyDescent="0.25">
      <c r="A124" s="13" t="s">
        <v>388</v>
      </c>
      <c r="B124" s="15" t="s">
        <v>389</v>
      </c>
      <c r="C124" s="16" t="s">
        <v>239</v>
      </c>
      <c r="D124" s="16">
        <v>1</v>
      </c>
      <c r="E124" s="20">
        <v>2443.23</v>
      </c>
      <c r="F124" s="18">
        <f>D124*E124</f>
        <v>2443.23</v>
      </c>
    </row>
    <row r="125" spans="1:6" x14ac:dyDescent="0.25">
      <c r="A125" s="13"/>
      <c r="B125" s="15"/>
      <c r="C125" s="15"/>
      <c r="D125" s="15"/>
      <c r="E125" s="15"/>
      <c r="F125" s="15"/>
    </row>
    <row r="126" spans="1:6" x14ac:dyDescent="0.25">
      <c r="A126" s="10" t="s">
        <v>390</v>
      </c>
      <c r="B126" s="26" t="s">
        <v>391</v>
      </c>
      <c r="C126" s="12"/>
      <c r="D126" s="12"/>
      <c r="E126" s="12"/>
      <c r="F126" s="9">
        <f>SUM(F127:F150)</f>
        <v>4219.49</v>
      </c>
    </row>
    <row r="127" spans="1:6" x14ac:dyDescent="0.25">
      <c r="A127" s="13" t="s">
        <v>392</v>
      </c>
      <c r="B127" s="15" t="s">
        <v>393</v>
      </c>
      <c r="C127" s="15"/>
      <c r="D127" s="15"/>
      <c r="E127" s="15"/>
      <c r="F127" s="15"/>
    </row>
    <row r="128" spans="1:6" x14ac:dyDescent="0.25">
      <c r="A128" s="13" t="s">
        <v>394</v>
      </c>
      <c r="B128" s="15" t="s">
        <v>395</v>
      </c>
      <c r="C128" s="16" t="s">
        <v>239</v>
      </c>
      <c r="D128" s="16">
        <v>11</v>
      </c>
      <c r="E128" s="17">
        <v>34.14</v>
      </c>
      <c r="F128" s="18">
        <f>D128*E128</f>
        <v>375.54</v>
      </c>
    </row>
    <row r="129" spans="1:6" s="24" customFormat="1" x14ac:dyDescent="0.25">
      <c r="A129" s="13" t="s">
        <v>396</v>
      </c>
      <c r="B129" s="28" t="s">
        <v>397</v>
      </c>
      <c r="C129" s="16"/>
      <c r="D129" s="16"/>
      <c r="E129" s="23"/>
      <c r="F129" s="18"/>
    </row>
    <row r="130" spans="1:6" x14ac:dyDescent="0.25">
      <c r="A130" s="13" t="s">
        <v>398</v>
      </c>
      <c r="B130" s="15" t="s">
        <v>399</v>
      </c>
      <c r="C130" s="16" t="s">
        <v>239</v>
      </c>
      <c r="D130" s="16">
        <v>1</v>
      </c>
      <c r="E130" s="17">
        <v>23.96</v>
      </c>
      <c r="F130" s="18">
        <f>D130*E130</f>
        <v>23.96</v>
      </c>
    </row>
    <row r="131" spans="1:6" x14ac:dyDescent="0.25">
      <c r="A131" s="13" t="s">
        <v>400</v>
      </c>
      <c r="B131" s="15" t="s">
        <v>401</v>
      </c>
      <c r="C131" s="16" t="s">
        <v>239</v>
      </c>
      <c r="D131" s="16">
        <v>1</v>
      </c>
      <c r="E131" s="17">
        <v>18.37</v>
      </c>
      <c r="F131" s="18">
        <f>D131*E131</f>
        <v>18.37</v>
      </c>
    </row>
    <row r="132" spans="1:6" x14ac:dyDescent="0.25">
      <c r="A132" s="13" t="s">
        <v>402</v>
      </c>
      <c r="B132" s="15" t="s">
        <v>403</v>
      </c>
      <c r="C132" s="16" t="s">
        <v>239</v>
      </c>
      <c r="D132" s="16">
        <v>3</v>
      </c>
      <c r="E132" s="17">
        <v>10.25</v>
      </c>
      <c r="F132" s="18">
        <f>D132*E132</f>
        <v>30.75</v>
      </c>
    </row>
    <row r="133" spans="1:6" x14ac:dyDescent="0.25">
      <c r="A133" s="13" t="s">
        <v>404</v>
      </c>
      <c r="B133" s="15" t="s">
        <v>405</v>
      </c>
      <c r="C133" s="16" t="s">
        <v>239</v>
      </c>
      <c r="D133" s="16">
        <v>4</v>
      </c>
      <c r="E133" s="17">
        <v>31.57</v>
      </c>
      <c r="F133" s="18">
        <f>D133*E133</f>
        <v>126.28</v>
      </c>
    </row>
    <row r="134" spans="1:6" x14ac:dyDescent="0.25">
      <c r="A134" s="13" t="s">
        <v>406</v>
      </c>
      <c r="B134" s="15" t="s">
        <v>407</v>
      </c>
      <c r="C134" s="16" t="s">
        <v>239</v>
      </c>
      <c r="D134" s="16">
        <v>1</v>
      </c>
      <c r="E134" s="17">
        <v>18.87</v>
      </c>
      <c r="F134" s="18">
        <f>D134*E134</f>
        <v>18.87</v>
      </c>
    </row>
    <row r="135" spans="1:6" s="24" customFormat="1" x14ac:dyDescent="0.25">
      <c r="A135" s="13" t="s">
        <v>408</v>
      </c>
      <c r="B135" s="28" t="s">
        <v>409</v>
      </c>
      <c r="C135" s="16"/>
      <c r="D135" s="16"/>
      <c r="E135" s="23"/>
      <c r="F135" s="18"/>
    </row>
    <row r="136" spans="1:6" x14ac:dyDescent="0.25">
      <c r="A136" s="13" t="s">
        <v>410</v>
      </c>
      <c r="B136" s="15" t="s">
        <v>411</v>
      </c>
      <c r="C136" s="16" t="s">
        <v>239</v>
      </c>
      <c r="D136" s="16">
        <v>1</v>
      </c>
      <c r="E136" s="17">
        <v>54.5</v>
      </c>
      <c r="F136" s="18">
        <f>D136*E136</f>
        <v>54.5</v>
      </c>
    </row>
    <row r="137" spans="1:6" x14ac:dyDescent="0.25">
      <c r="A137" s="13" t="s">
        <v>412</v>
      </c>
      <c r="B137" s="15" t="s">
        <v>413</v>
      </c>
      <c r="C137" s="16" t="s">
        <v>239</v>
      </c>
      <c r="D137" s="16">
        <v>1</v>
      </c>
      <c r="E137" s="17">
        <v>251.1</v>
      </c>
      <c r="F137" s="18">
        <f>D137*E137</f>
        <v>251.1</v>
      </c>
    </row>
    <row r="138" spans="1:6" s="24" customFormat="1" x14ac:dyDescent="0.25">
      <c r="A138" s="13" t="s">
        <v>414</v>
      </c>
      <c r="B138" s="28" t="s">
        <v>415</v>
      </c>
      <c r="C138" s="16"/>
      <c r="D138" s="16"/>
      <c r="E138" s="23"/>
      <c r="F138" s="18"/>
    </row>
    <row r="139" spans="1:6" x14ac:dyDescent="0.25">
      <c r="A139" s="13" t="s">
        <v>416</v>
      </c>
      <c r="B139" s="15" t="s">
        <v>417</v>
      </c>
      <c r="C139" s="16" t="s">
        <v>239</v>
      </c>
      <c r="D139" s="16">
        <v>1</v>
      </c>
      <c r="E139" s="17">
        <v>54.87</v>
      </c>
      <c r="F139" s="18">
        <f t="shared" ref="F139:F145" si="3">D139*E139</f>
        <v>54.87</v>
      </c>
    </row>
    <row r="140" spans="1:6" x14ac:dyDescent="0.25">
      <c r="A140" s="13" t="s">
        <v>418</v>
      </c>
      <c r="B140" s="15" t="s">
        <v>419</v>
      </c>
      <c r="C140" s="16" t="s">
        <v>239</v>
      </c>
      <c r="D140" s="16">
        <v>3</v>
      </c>
      <c r="E140" s="17">
        <v>54.87</v>
      </c>
      <c r="F140" s="18">
        <f t="shared" si="3"/>
        <v>164.60999999999999</v>
      </c>
    </row>
    <row r="141" spans="1:6" x14ac:dyDescent="0.25">
      <c r="A141" s="13" t="s">
        <v>420</v>
      </c>
      <c r="B141" s="15" t="s">
        <v>421</v>
      </c>
      <c r="C141" s="16" t="s">
        <v>266</v>
      </c>
      <c r="D141" s="16">
        <v>26</v>
      </c>
      <c r="E141" s="17">
        <v>8.25</v>
      </c>
      <c r="F141" s="18">
        <f t="shared" si="3"/>
        <v>214.5</v>
      </c>
    </row>
    <row r="142" spans="1:6" x14ac:dyDescent="0.25">
      <c r="A142" s="13" t="s">
        <v>422</v>
      </c>
      <c r="B142" s="15" t="s">
        <v>423</v>
      </c>
      <c r="C142" s="16" t="s">
        <v>266</v>
      </c>
      <c r="D142" s="16">
        <v>120</v>
      </c>
      <c r="E142" s="17">
        <v>5.13</v>
      </c>
      <c r="F142" s="18">
        <f t="shared" si="3"/>
        <v>615.6</v>
      </c>
    </row>
    <row r="143" spans="1:6" x14ac:dyDescent="0.25">
      <c r="A143" s="13" t="s">
        <v>424</v>
      </c>
      <c r="B143" s="15" t="s">
        <v>425</v>
      </c>
      <c r="C143" s="16" t="s">
        <v>266</v>
      </c>
      <c r="D143" s="16">
        <v>150</v>
      </c>
      <c r="E143" s="17">
        <v>3.61</v>
      </c>
      <c r="F143" s="18">
        <f t="shared" si="3"/>
        <v>541.5</v>
      </c>
    </row>
    <row r="144" spans="1:6" x14ac:dyDescent="0.25">
      <c r="A144" s="13" t="s">
        <v>426</v>
      </c>
      <c r="B144" s="15" t="s">
        <v>427</v>
      </c>
      <c r="C144" s="16" t="s">
        <v>266</v>
      </c>
      <c r="D144" s="16">
        <v>48</v>
      </c>
      <c r="E144" s="17">
        <v>8.82</v>
      </c>
      <c r="F144" s="18">
        <f t="shared" si="3"/>
        <v>423.36</v>
      </c>
    </row>
    <row r="145" spans="1:6" x14ac:dyDescent="0.25">
      <c r="A145" s="13" t="s">
        <v>428</v>
      </c>
      <c r="B145" s="15" t="s">
        <v>429</v>
      </c>
      <c r="C145" s="16" t="s">
        <v>266</v>
      </c>
      <c r="D145" s="16">
        <v>40</v>
      </c>
      <c r="E145" s="17">
        <v>14.02</v>
      </c>
      <c r="F145" s="18">
        <f t="shared" si="3"/>
        <v>560.79999999999995</v>
      </c>
    </row>
    <row r="146" spans="1:6" s="34" customFormat="1" x14ac:dyDescent="0.25">
      <c r="A146" s="30" t="s">
        <v>430</v>
      </c>
      <c r="B146" s="31" t="s">
        <v>431</v>
      </c>
      <c r="C146" s="32"/>
      <c r="D146" s="32"/>
      <c r="E146" s="33"/>
      <c r="F146" s="18"/>
    </row>
    <row r="147" spans="1:6" x14ac:dyDescent="0.25">
      <c r="A147" s="13" t="s">
        <v>432</v>
      </c>
      <c r="B147" s="15" t="s">
        <v>433</v>
      </c>
      <c r="C147" s="16" t="s">
        <v>239</v>
      </c>
      <c r="D147" s="16">
        <v>1</v>
      </c>
      <c r="E147" s="17">
        <v>567.88</v>
      </c>
      <c r="F147" s="18">
        <f>D147*E147</f>
        <v>567.88</v>
      </c>
    </row>
    <row r="148" spans="1:6" x14ac:dyDescent="0.25">
      <c r="A148" s="25"/>
      <c r="B148" s="15"/>
      <c r="C148" s="15"/>
      <c r="D148" s="15"/>
      <c r="E148" s="15"/>
      <c r="F148" s="15"/>
    </row>
    <row r="149" spans="1:6" s="24" customFormat="1" x14ac:dyDescent="0.25">
      <c r="A149" s="13" t="s">
        <v>434</v>
      </c>
      <c r="B149" s="28" t="s">
        <v>387</v>
      </c>
      <c r="C149" s="16"/>
      <c r="D149" s="16"/>
      <c r="E149" s="23"/>
      <c r="F149" s="18"/>
    </row>
    <row r="150" spans="1:6" x14ac:dyDescent="0.25">
      <c r="A150" s="13" t="s">
        <v>435</v>
      </c>
      <c r="B150" s="15" t="s">
        <v>436</v>
      </c>
      <c r="C150" s="16" t="s">
        <v>239</v>
      </c>
      <c r="D150" s="16">
        <v>1</v>
      </c>
      <c r="E150" s="17">
        <v>177</v>
      </c>
      <c r="F150" s="18">
        <f>D150*E150</f>
        <v>177</v>
      </c>
    </row>
    <row r="151" spans="1:6" x14ac:dyDescent="0.25">
      <c r="A151" s="13"/>
      <c r="B151" s="15"/>
      <c r="C151" s="15"/>
      <c r="D151" s="15"/>
      <c r="E151" s="15"/>
      <c r="F151" s="15"/>
    </row>
    <row r="152" spans="1:6" x14ac:dyDescent="0.25">
      <c r="A152" s="10" t="s">
        <v>437</v>
      </c>
      <c r="B152" s="26" t="s">
        <v>438</v>
      </c>
      <c r="C152" s="12"/>
      <c r="D152" s="12"/>
      <c r="E152" s="12"/>
      <c r="F152" s="9">
        <f>F153+F156</f>
        <v>24616.879999999997</v>
      </c>
    </row>
    <row r="153" spans="1:6" ht="19.149999999999999" customHeight="1" x14ac:dyDescent="0.25">
      <c r="A153" s="13" t="s">
        <v>439</v>
      </c>
      <c r="B153" s="15" t="s">
        <v>440</v>
      </c>
      <c r="C153" s="16" t="s">
        <v>187</v>
      </c>
      <c r="D153" s="16">
        <v>148.75</v>
      </c>
      <c r="E153" s="17">
        <v>6.72</v>
      </c>
      <c r="F153" s="18">
        <f>D153*E153</f>
        <v>999.59999999999991</v>
      </c>
    </row>
    <row r="154" spans="1:6" hidden="1" x14ac:dyDescent="0.25">
      <c r="A154" s="25"/>
      <c r="B154" s="15"/>
      <c r="C154" s="15"/>
      <c r="D154" s="15"/>
      <c r="E154" s="15"/>
      <c r="F154" s="15"/>
    </row>
    <row r="155" spans="1:6" hidden="1" x14ac:dyDescent="0.25">
      <c r="A155" s="35"/>
      <c r="B155" s="36" t="s">
        <v>441</v>
      </c>
      <c r="C155" s="37"/>
      <c r="D155" s="37"/>
      <c r="E155" s="38"/>
      <c r="F155" s="39">
        <f>F5+F9+F15+F34+F40+F49+F52+F60+F71+F81+F92+F126+F153</f>
        <v>116456.10090000002</v>
      </c>
    </row>
    <row r="156" spans="1:6" ht="18.75" customHeight="1" x14ac:dyDescent="0.25">
      <c r="A156" s="13" t="s">
        <v>442</v>
      </c>
      <c r="B156" s="15" t="s">
        <v>443</v>
      </c>
      <c r="C156" s="16" t="s">
        <v>239</v>
      </c>
      <c r="D156" s="16">
        <v>1</v>
      </c>
      <c r="E156" s="40">
        <v>23617.279999999999</v>
      </c>
      <c r="F156" s="18">
        <f>D156*E156</f>
        <v>23617.279999999999</v>
      </c>
    </row>
    <row r="157" spans="1:6" s="43" customFormat="1" ht="22.5" customHeight="1" x14ac:dyDescent="0.25">
      <c r="A157" s="41"/>
      <c r="B157" s="11" t="s">
        <v>444</v>
      </c>
      <c r="C157" s="42"/>
      <c r="D157" s="42"/>
      <c r="E157" s="42"/>
      <c r="F157" s="9">
        <f>F5+F9+F15+F34+F40+F49+F52+F60+F71+F81+F92+F126+F152</f>
        <v>140073.38090000002</v>
      </c>
    </row>
  </sheetData>
  <mergeCells count="2">
    <mergeCell ref="A1:F2"/>
    <mergeCell ref="B3:F3"/>
  </mergeCells>
  <pageMargins left="0.23622047244094491" right="0.31496062992125984" top="0.39370078740157483" bottom="0.39370078740157483" header="0.51181102362204722" footer="0.51181102362204722"/>
  <pageSetup paperSize="9" scale="75" firstPageNumber="0" fitToHeight="100" orientation="portrait" verticalDpi="4294967293" r:id="rId1"/>
  <rowBreaks count="2" manualBreakCount="2">
    <brk id="69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PT VALE SÃO BENEDITO</vt:lpstr>
      <vt:lpstr>ORÇAMENTO OBRA</vt:lpstr>
      <vt:lpstr>'PT VALE SÃO BENEDITO'!Area_de_impressao</vt:lpstr>
      <vt:lpstr>'PT VALE SÃO BENEDITO'!Print_Area_0</vt:lpstr>
      <vt:lpstr>'PT VALE SÃO BENEDITO'!Print_Area_0_0</vt:lpstr>
      <vt:lpstr>'PT VALE SÃO BENEDITO'!Print_Area_0_0_0</vt:lpstr>
      <vt:lpstr>'PT VALE SÃO BENEDITO'!Print_Area_0_0_0_0</vt:lpstr>
      <vt:lpstr>'PT VALE SÃO BENEDITO'!Print_Area_0_0_0_0_0</vt:lpstr>
      <vt:lpstr>'PT VALE SÃO BENEDITO'!Print_Area_0_0_0_0_0_0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César Lima Venâncio</dc:creator>
  <dc:description/>
  <cp:lastModifiedBy>Fetraece</cp:lastModifiedBy>
  <cp:revision>73</cp:revision>
  <cp:lastPrinted>2017-03-20T16:33:49Z</cp:lastPrinted>
  <dcterms:created xsi:type="dcterms:W3CDTF">2016-03-31T18:59:09Z</dcterms:created>
  <dcterms:modified xsi:type="dcterms:W3CDTF">2017-04-20T19:54:37Z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